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vko\Desktop\xxx\"/>
    </mc:Choice>
  </mc:AlternateContent>
  <xr:revisionPtr revIDLastSave="0" documentId="13_ncr:1_{12CA9068-AFF1-4D8B-A83F-A70E8ADB72E6}" xr6:coauthVersionLast="47" xr6:coauthVersionMax="47" xr10:uidLastSave="{00000000-0000-0000-0000-000000000000}"/>
  <bookViews>
    <workbookView xWindow="-103" yWindow="-103" windowWidth="24892" windowHeight="14914" xr2:uid="{7988532B-7D8C-41DC-BAFA-7E35F5C20763}"/>
  </bookViews>
  <sheets>
    <sheet name="Price list" sheetId="1" r:id="rId1"/>
    <sheet name="SET 1" sheetId="2" r:id="rId2"/>
    <sheet name="SET 2" sheetId="3" r:id="rId3"/>
    <sheet name="SET 3" sheetId="4" r:id="rId4"/>
    <sheet name="SET 4" sheetId="5" r:id="rId5"/>
    <sheet name="SET 5" sheetId="6" r:id="rId6"/>
  </sheets>
  <definedNames>
    <definedName name="_xlnm.Print_Area" localSheetId="0">'Price list'!$B$1:$J$26</definedName>
    <definedName name="_xlnm.Print_Area" localSheetId="1">'SET 1'!$B$1:$I$44</definedName>
    <definedName name="_xlnm.Print_Area" localSheetId="2">'SET 2'!$B$1:$I$48</definedName>
    <definedName name="_xlnm.Print_Area" localSheetId="3">'SET 3'!$B$1:$I$46</definedName>
    <definedName name="_xlnm.Print_Area" localSheetId="4">'SET 4'!$B$1:$I$49</definedName>
    <definedName name="_xlnm.Print_Area" localSheetId="5">'SET 5'!$B$1:$I$42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5" i="1" l="1"/>
  <c r="H25" i="1"/>
  <c r="G14" i="1"/>
  <c r="G15" i="1"/>
  <c r="G16" i="1"/>
  <c r="G17" i="1"/>
  <c r="G18" i="1"/>
  <c r="G19" i="1"/>
  <c r="G20" i="1"/>
  <c r="G21" i="1"/>
  <c r="G22" i="1"/>
  <c r="G23" i="1"/>
  <c r="G24" i="1"/>
  <c r="G9" i="1"/>
  <c r="G10" i="1"/>
  <c r="G11" i="1"/>
  <c r="G12" i="1"/>
  <c r="G13" i="1"/>
  <c r="G8" i="1"/>
  <c r="G7" i="1"/>
  <c r="I14" i="5" l="1"/>
  <c r="I12" i="6"/>
  <c r="I11" i="6"/>
  <c r="I13" i="4"/>
  <c r="I12" i="5"/>
  <c r="I13" i="6"/>
  <c r="I11" i="4"/>
  <c r="I12" i="3"/>
  <c r="I10" i="4"/>
  <c r="I12" i="2" l="1"/>
  <c r="I14" i="6"/>
  <c r="I13" i="5"/>
  <c r="I10" i="6"/>
  <c r="I10" i="5"/>
  <c r="I10" i="3"/>
  <c r="I10" i="2"/>
  <c r="I15" i="6"/>
  <c r="I12" i="4"/>
  <c r="I11" i="5"/>
  <c r="I11" i="2"/>
  <c r="I14" i="4"/>
  <c r="I13" i="3"/>
  <c r="I11" i="3"/>
  <c r="J19" i="1"/>
  <c r="D26" i="1"/>
  <c r="E26" i="1"/>
  <c r="F26" i="1"/>
  <c r="J9" i="1" l="1"/>
  <c r="J18" i="1"/>
  <c r="J11" i="1"/>
  <c r="J13" i="1"/>
  <c r="J8" i="1"/>
  <c r="J10" i="1"/>
  <c r="J16" i="1"/>
  <c r="J24" i="1"/>
  <c r="J21" i="1"/>
  <c r="J23" i="1"/>
  <c r="J14" i="1"/>
  <c r="J22" i="1"/>
  <c r="J20" i="1"/>
  <c r="J17" i="1"/>
  <c r="J15" i="1"/>
  <c r="J12" i="1"/>
  <c r="J7" i="1"/>
  <c r="I8" i="5" l="1"/>
  <c r="I8" i="3"/>
  <c r="I8" i="6"/>
  <c r="I8" i="2"/>
  <c r="I8" i="4"/>
  <c r="I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Janko Hrasko</author>
  </authors>
  <commentList>
    <comment ref="G25" authorId="0" shapeId="0" xr:uid="{D7371CB2-895B-47C2-A8CC-6344ED772602}">
      <text>
        <r>
          <rPr>
            <b/>
            <sz val="9"/>
            <color indexed="81"/>
            <rFont val="Segoe UI"/>
            <family val="2"/>
            <charset val="238"/>
          </rPr>
          <t>Recommended minimum water depth calculated from selected parts.</t>
        </r>
      </text>
    </comment>
  </commentList>
</comments>
</file>

<file path=xl/sharedStrings.xml><?xml version="1.0" encoding="utf-8"?>
<sst xmlns="http://schemas.openxmlformats.org/spreadsheetml/2006/main" count="126" uniqueCount="55">
  <si>
    <t>www.ekofakt.com</t>
  </si>
  <si>
    <t>Tel: +421 904 503 215</t>
  </si>
  <si>
    <t>Item Name</t>
  </si>
  <si>
    <t>height</t>
  </si>
  <si>
    <t>lenght</t>
  </si>
  <si>
    <t>width</t>
  </si>
  <si>
    <t>Quantity</t>
  </si>
  <si>
    <t>Item Picture</t>
  </si>
  <si>
    <t>Step 1</t>
  </si>
  <si>
    <t>Step 2</t>
  </si>
  <si>
    <t>Step 3</t>
  </si>
  <si>
    <t>Take off</t>
  </si>
  <si>
    <t>Link 1</t>
  </si>
  <si>
    <t>Link 2</t>
  </si>
  <si>
    <t>Slide</t>
  </si>
  <si>
    <t>Cone</t>
  </si>
  <si>
    <t>Cliff</t>
  </si>
  <si>
    <t>Ballance</t>
  </si>
  <si>
    <t>Slip</t>
  </si>
  <si>
    <t>Slope</t>
  </si>
  <si>
    <t>ZigZag</t>
  </si>
  <si>
    <t>Mountain</t>
  </si>
  <si>
    <t>Hop</t>
  </si>
  <si>
    <t>Jump</t>
  </si>
  <si>
    <t>Skip</t>
  </si>
  <si>
    <t>Lenght
total</t>
  </si>
  <si>
    <t>Highest
point</t>
  </si>
  <si>
    <t>Widest
point</t>
  </si>
  <si>
    <t xml:space="preserve"> Unit Price</t>
  </si>
  <si>
    <t>Sum of price</t>
  </si>
  <si>
    <t>Exemplary
assemblies of individual parts:</t>
  </si>
  <si>
    <t>Item name</t>
  </si>
  <si>
    <t>SET 2 - 4 pcs of parts</t>
  </si>
  <si>
    <t>SET 1 - 3 pcs of parts</t>
  </si>
  <si>
    <t>SET 3 - 5 pcs of parts</t>
  </si>
  <si>
    <t>SET 4 - 5 pcs of parts</t>
  </si>
  <si>
    <t>SET 5 - 6 pcs of parts</t>
  </si>
  <si>
    <t>Balloon</t>
  </si>
  <si>
    <t>Recommended min.water
depth (in m)</t>
  </si>
  <si>
    <t>Lenght total</t>
  </si>
  <si>
    <t>Highest point</t>
  </si>
  <si>
    <t>Widest point</t>
  </si>
  <si>
    <t>SUM</t>
  </si>
  <si>
    <t>Calculation of recommended minimum water depth</t>
  </si>
  <si>
    <t>Enter the max. height of users:</t>
  </si>
  <si>
    <t>Total Price w/o VAT</t>
  </si>
  <si>
    <t>Write only in the yellow cells !!</t>
  </si>
  <si>
    <t>Floating waterpark parts EKOFAKT 2023</t>
  </si>
  <si>
    <t>Floating waterpark SET 5 EKOFAKT 2023</t>
  </si>
  <si>
    <t>Floating waterpark SET 4 EKOFAKT 2023</t>
  </si>
  <si>
    <t>Floating waterpark SET 3 EKOFAKT 2023</t>
  </si>
  <si>
    <t>Floating waterpark SET 2 EKOFAKT 2023</t>
  </si>
  <si>
    <t>Floating waterpark SET 1 EKOFAKT 2023</t>
  </si>
  <si>
    <t>Dimensions (in m)</t>
  </si>
  <si>
    <t>Recommended
water depth (in 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</si>
</sst>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0\ &quot;€&quot;"/>
  </numFmts>
  <fonts count="1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4"/>
      <name val="Arial"/>
      <family val="2"/>
      <charset val="238"/>
    </font>
    <font>
      <u/>
      <sz val="10"/>
      <color theme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rgb="FFC00000"/>
      <name val="Arial"/>
      <family val="2"/>
      <charset val="238"/>
    </font>
    <font>
      <sz val="12"/>
      <color rgb="FFC00000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sz val="18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39"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/>
    <xf numFmtId="0" fontId="4" fillId="0" borderId="0" xfId="1" applyFont="1" applyAlignment="1"/>
    <xf numFmtId="0" fontId="8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/>
    <xf numFmtId="0" fontId="1" fillId="0" borderId="0" xfId="0" applyFont="1"/>
    <xf numFmtId="0" fontId="0" fillId="0" borderId="2" xfId="0" applyBorder="1"/>
    <xf numFmtId="0" fontId="0" fillId="0" borderId="11" xfId="0" applyBorder="1" applyAlignment="1">
      <alignment horizontal="center"/>
    </xf>
    <xf numFmtId="165" fontId="0" fillId="0" borderId="11" xfId="0" applyNumberFormat="1" applyBorder="1"/>
    <xf numFmtId="165" fontId="0" fillId="0" borderId="0" xfId="0" applyNumberFormat="1"/>
    <xf numFmtId="165" fontId="0" fillId="0" borderId="2" xfId="0" applyNumberFormat="1" applyBorder="1"/>
    <xf numFmtId="0" fontId="0" fillId="0" borderId="13" xfId="0" applyBorder="1"/>
    <xf numFmtId="164" fontId="0" fillId="0" borderId="14" xfId="0" applyNumberFormat="1" applyBorder="1" applyAlignment="1">
      <alignment horizontal="center" vertical="center"/>
    </xf>
    <xf numFmtId="0" fontId="0" fillId="0" borderId="15" xfId="0" applyBorder="1"/>
    <xf numFmtId="164" fontId="0" fillId="0" borderId="19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/>
    <xf numFmtId="164" fontId="9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" xfId="0" applyFont="1" applyBorder="1"/>
    <xf numFmtId="164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/>
    <xf numFmtId="0" fontId="9" fillId="0" borderId="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4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0" fontId="11" fillId="0" borderId="0" xfId="0" applyFont="1"/>
    <xf numFmtId="164" fontId="9" fillId="0" borderId="12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4" fontId="9" fillId="0" borderId="8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0" fontId="11" fillId="2" borderId="11" xfId="0" applyFont="1" applyFill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2" xfId="0" applyFont="1" applyFill="1" applyBorder="1" applyAlignment="1" applyProtection="1">
      <alignment horizontal="center" vertical="center"/>
      <protection locked="0"/>
    </xf>
    <xf numFmtId="0" fontId="9" fillId="2" borderId="4" xfId="0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2" fillId="0" borderId="0" xfId="0" applyFont="1"/>
    <xf numFmtId="0" fontId="0" fillId="0" borderId="1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0" fontId="12" fillId="3" borderId="10" xfId="0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0" fontId="14" fillId="2" borderId="27" xfId="0" applyFont="1" applyFill="1" applyBorder="1" applyAlignment="1">
      <alignment horizontal="center"/>
    </xf>
    <xf numFmtId="0" fontId="12" fillId="0" borderId="0" xfId="0" applyFont="1"/>
    <xf numFmtId="0" fontId="9" fillId="0" borderId="0" xfId="0" applyFont="1"/>
    <xf numFmtId="0" fontId="9" fillId="0" borderId="20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6" fillId="0" borderId="0" xfId="0" applyFont="1"/>
    <xf numFmtId="0" fontId="7" fillId="0" borderId="0" xfId="0" applyFont="1"/>
    <xf numFmtId="0" fontId="10" fillId="0" borderId="20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0" fontId="10" fillId="0" borderId="28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8" xfId="0" applyBorder="1" applyAlignment="1">
      <alignment horizontal="left" vertic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0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0" fillId="0" borderId="20" xfId="0" applyBorder="1" applyAlignment="1">
      <alignment horizontal="left" vertical="center" wrapText="1"/>
    </xf>
    <xf numFmtId="0" fontId="0" fillId="0" borderId="16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2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9" xfId="0" applyBorder="1" applyAlignment="1">
      <alignment horizontal="center"/>
    </xf>
    <xf numFmtId="0" fontId="16" fillId="0" borderId="13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2" fontId="9" fillId="0" borderId="21" xfId="0" applyNumberFormat="1" applyFont="1" applyBorder="1" applyAlignment="1">
      <alignment horizontal="center" vertical="center"/>
    </xf>
    <xf numFmtId="2" fontId="9" fillId="0" borderId="2" xfId="0" applyNumberFormat="1" applyFont="1" applyBorder="1" applyAlignment="1">
      <alignment horizontal="center" vertical="center"/>
    </xf>
    <xf numFmtId="2" fontId="9" fillId="0" borderId="9" xfId="0" applyNumberFormat="1" applyFont="1" applyBorder="1" applyAlignment="1">
      <alignment horizontal="center" vertical="center"/>
    </xf>
    <xf numFmtId="0" fontId="12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right"/>
    </xf>
    <xf numFmtId="0" fontId="6" fillId="0" borderId="0" xfId="0" applyFont="1" applyProtection="1"/>
    <xf numFmtId="0" fontId="7" fillId="0" borderId="0" xfId="0" applyFont="1" applyProtection="1"/>
    <xf numFmtId="0" fontId="4" fillId="0" borderId="0" xfId="1" applyFont="1" applyAlignment="1" applyProtection="1">
      <alignment horizontal="right"/>
    </xf>
    <xf numFmtId="0" fontId="4" fillId="0" borderId="0" xfId="1" applyFont="1" applyAlignment="1" applyProtection="1"/>
    <xf numFmtId="0" fontId="6" fillId="0" borderId="0" xfId="0" applyFont="1" applyProtection="1"/>
    <xf numFmtId="0" fontId="3" fillId="0" borderId="0" xfId="0" applyFont="1" applyProtection="1"/>
    <xf numFmtId="0" fontId="8" fillId="0" borderId="0" xfId="0" applyFont="1" applyAlignment="1" applyProtection="1">
      <alignment horizontal="right"/>
    </xf>
    <xf numFmtId="0" fontId="8" fillId="0" borderId="0" xfId="0" applyFont="1" applyProtection="1"/>
    <xf numFmtId="0" fontId="7" fillId="0" borderId="0" xfId="0" applyFont="1" applyProtection="1"/>
    <xf numFmtId="0" fontId="0" fillId="0" borderId="20" xfId="0" applyBorder="1" applyAlignment="1" applyProtection="1">
      <alignment horizontal="left" vertical="center" wrapText="1"/>
    </xf>
    <xf numFmtId="0" fontId="9" fillId="0" borderId="13" xfId="0" applyFont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2" xfId="0" applyBorder="1" applyAlignment="1" applyProtection="1">
      <alignment horizontal="center" vertical="center" wrapText="1"/>
    </xf>
    <xf numFmtId="0" fontId="0" fillId="0" borderId="16" xfId="0" applyBorder="1" applyAlignment="1" applyProtection="1">
      <alignment horizontal="left" vertical="center"/>
    </xf>
    <xf numFmtId="0" fontId="9" fillId="0" borderId="18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/>
    </xf>
    <xf numFmtId="0" fontId="0" fillId="0" borderId="1" xfId="0" applyBorder="1" applyProtection="1"/>
    <xf numFmtId="164" fontId="0" fillId="0" borderId="16" xfId="0" applyNumberForma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164" fontId="0" fillId="0" borderId="11" xfId="0" applyNumberFormat="1" applyBorder="1" applyAlignment="1" applyProtection="1">
      <alignment horizontal="center" vertical="center"/>
    </xf>
    <xf numFmtId="165" fontId="0" fillId="0" borderId="18" xfId="0" applyNumberFormat="1" applyBorder="1" applyProtection="1"/>
    <xf numFmtId="165" fontId="0" fillId="0" borderId="0" xfId="0" applyNumberFormat="1" applyProtection="1"/>
    <xf numFmtId="0" fontId="0" fillId="0" borderId="2" xfId="0" applyBorder="1" applyProtection="1"/>
    <xf numFmtId="165" fontId="0" fillId="0" borderId="2" xfId="0" applyNumberFormat="1" applyBorder="1" applyProtection="1"/>
  </cellXfs>
  <cellStyles count="2">
    <cellStyle name="Hypertextové prepojenie" xfId="1" builtinId="8"/>
    <cellStyle name="Normálna" xfId="0" builtinId="0"/>
  </cellStyles>
  <dxfs count="1"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</xdr:colOff>
      <xdr:row>1</xdr:row>
      <xdr:rowOff>12821</xdr:rowOff>
    </xdr:from>
    <xdr:to>
      <xdr:col>1</xdr:col>
      <xdr:colOff>816429</xdr:colOff>
      <xdr:row>3</xdr:row>
      <xdr:rowOff>24096</xdr:rowOff>
    </xdr:to>
    <xdr:pic>
      <xdr:nvPicPr>
        <xdr:cNvPr id="3" name="Picture 1032">
          <a:extLst>
            <a:ext uri="{FF2B5EF4-FFF2-40B4-BE49-F238E27FC236}">
              <a16:creationId xmlns:a16="http://schemas.microsoft.com/office/drawing/2014/main" id="{9F892C1C-08E1-42E2-AA86-B31027B2A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278160"/>
          <a:ext cx="802822" cy="46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472440</xdr:colOff>
      <xdr:row>6</xdr:row>
      <xdr:rowOff>34419</xdr:rowOff>
    </xdr:from>
    <xdr:to>
      <xdr:col>2</xdr:col>
      <xdr:colOff>1440180</xdr:colOff>
      <xdr:row>6</xdr:row>
      <xdr:rowOff>731520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3906730C-8B66-FB9E-B321-E41911E1E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1168" r="14907" b="13975"/>
        <a:stretch/>
      </xdr:blipFill>
      <xdr:spPr>
        <a:xfrm>
          <a:off x="1668780" y="1352679"/>
          <a:ext cx="967740" cy="697101"/>
        </a:xfrm>
        <a:prstGeom prst="rect">
          <a:avLst/>
        </a:prstGeom>
      </xdr:spPr>
    </xdr:pic>
    <xdr:clientData/>
  </xdr:twoCellAnchor>
  <xdr:twoCellAnchor editAs="oneCell">
    <xdr:from>
      <xdr:col>2</xdr:col>
      <xdr:colOff>403860</xdr:colOff>
      <xdr:row>7</xdr:row>
      <xdr:rowOff>33209</xdr:rowOff>
    </xdr:from>
    <xdr:to>
      <xdr:col>2</xdr:col>
      <xdr:colOff>1493520</xdr:colOff>
      <xdr:row>7</xdr:row>
      <xdr:rowOff>716281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8921D1FE-3A1F-E5B7-16F1-7CA77587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7" t="2405" r="7432" b="8404"/>
        <a:stretch/>
      </xdr:blipFill>
      <xdr:spPr>
        <a:xfrm>
          <a:off x="1600200" y="2151569"/>
          <a:ext cx="1089660" cy="683072"/>
        </a:xfrm>
        <a:prstGeom prst="rect">
          <a:avLst/>
        </a:prstGeom>
      </xdr:spPr>
    </xdr:pic>
    <xdr:clientData/>
  </xdr:twoCellAnchor>
  <xdr:twoCellAnchor editAs="oneCell">
    <xdr:from>
      <xdr:col>2</xdr:col>
      <xdr:colOff>434339</xdr:colOff>
      <xdr:row>8</xdr:row>
      <xdr:rowOff>32465</xdr:rowOff>
    </xdr:from>
    <xdr:to>
      <xdr:col>2</xdr:col>
      <xdr:colOff>1249680</xdr:colOff>
      <xdr:row>8</xdr:row>
      <xdr:rowOff>754381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F2F67F2-BE8C-A92C-967D-B260D6E9F0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6" t="6774" r="7404" b="6699"/>
        <a:stretch/>
      </xdr:blipFill>
      <xdr:spPr>
        <a:xfrm>
          <a:off x="1630679" y="2874725"/>
          <a:ext cx="815341" cy="721916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19</xdr:row>
      <xdr:rowOff>7619</xdr:rowOff>
    </xdr:from>
    <xdr:to>
      <xdr:col>2</xdr:col>
      <xdr:colOff>1501140</xdr:colOff>
      <xdr:row>19</xdr:row>
      <xdr:rowOff>736994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653CA135-B3BF-3538-9651-B38FDBA18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r="9217" b="4211"/>
        <a:stretch/>
      </xdr:blipFill>
      <xdr:spPr>
        <a:xfrm>
          <a:off x="1615440" y="13517879"/>
          <a:ext cx="1082040" cy="729375"/>
        </a:xfrm>
        <a:prstGeom prst="rect">
          <a:avLst/>
        </a:prstGeom>
      </xdr:spPr>
    </xdr:pic>
    <xdr:clientData fLocksWithSheet="0"/>
  </xdr:twoCellAnchor>
  <xdr:twoCellAnchor editAs="oneCell">
    <xdr:from>
      <xdr:col>2</xdr:col>
      <xdr:colOff>328546</xdr:colOff>
      <xdr:row>18</xdr:row>
      <xdr:rowOff>30420</xdr:rowOff>
    </xdr:from>
    <xdr:to>
      <xdr:col>2</xdr:col>
      <xdr:colOff>1436420</xdr:colOff>
      <xdr:row>18</xdr:row>
      <xdr:rowOff>723899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73CB01C3-299B-F041-4556-4DBE21DD2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20" t="7771" r="7861" b="8198"/>
        <a:stretch/>
      </xdr:blipFill>
      <xdr:spPr>
        <a:xfrm>
          <a:off x="1392377" y="11292186"/>
          <a:ext cx="1107874" cy="693479"/>
        </a:xfrm>
        <a:prstGeom prst="rect">
          <a:avLst/>
        </a:prstGeom>
      </xdr:spPr>
    </xdr:pic>
    <xdr:clientData fLocksWithSheet="0"/>
  </xdr:twoCellAnchor>
  <xdr:twoCellAnchor editAs="oneCell">
    <xdr:from>
      <xdr:col>2</xdr:col>
      <xdr:colOff>434341</xdr:colOff>
      <xdr:row>23</xdr:row>
      <xdr:rowOff>20273</xdr:rowOff>
    </xdr:from>
    <xdr:to>
      <xdr:col>2</xdr:col>
      <xdr:colOff>1371601</xdr:colOff>
      <xdr:row>23</xdr:row>
      <xdr:rowOff>751163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649DF95-38A7-AAE8-62BB-E54A9607B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4" t="4335" r="4878" b="8142"/>
        <a:stretch/>
      </xdr:blipFill>
      <xdr:spPr>
        <a:xfrm>
          <a:off x="1630681" y="14330633"/>
          <a:ext cx="937260" cy="730890"/>
        </a:xfrm>
        <a:prstGeom prst="rect">
          <a:avLst/>
        </a:prstGeom>
      </xdr:spPr>
    </xdr:pic>
    <xdr:clientData fLocksWithSheet="0"/>
  </xdr:twoCellAnchor>
  <xdr:twoCellAnchor editAs="oneCell">
    <xdr:from>
      <xdr:col>2</xdr:col>
      <xdr:colOff>312420</xdr:colOff>
      <xdr:row>9</xdr:row>
      <xdr:rowOff>50511</xdr:rowOff>
    </xdr:from>
    <xdr:to>
      <xdr:col>2</xdr:col>
      <xdr:colOff>1577340</xdr:colOff>
      <xdr:row>9</xdr:row>
      <xdr:rowOff>701041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3F441ABE-BE22-D737-9876-D1DDBE918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7" t="9138" r="9581" b="8624"/>
        <a:stretch/>
      </xdr:blipFill>
      <xdr:spPr>
        <a:xfrm>
          <a:off x="1508760" y="3654771"/>
          <a:ext cx="1264920" cy="650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10</xdr:row>
      <xdr:rowOff>60960</xdr:rowOff>
    </xdr:from>
    <xdr:to>
      <xdr:col>2</xdr:col>
      <xdr:colOff>1636628</xdr:colOff>
      <xdr:row>10</xdr:row>
      <xdr:rowOff>731903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07272822-30E6-DD67-EA65-B95A2DBCB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1" t="6367" r="5555" b="8598"/>
        <a:stretch/>
      </xdr:blipFill>
      <xdr:spPr>
        <a:xfrm>
          <a:off x="1371600" y="5189220"/>
          <a:ext cx="1461368" cy="670943"/>
        </a:xfrm>
        <a:prstGeom prst="rect">
          <a:avLst/>
        </a:prstGeom>
      </xdr:spPr>
    </xdr:pic>
    <xdr:clientData/>
  </xdr:twoCellAnchor>
  <xdr:twoCellAnchor editAs="oneCell">
    <xdr:from>
      <xdr:col>2</xdr:col>
      <xdr:colOff>259574</xdr:colOff>
      <xdr:row>11</xdr:row>
      <xdr:rowOff>42680</xdr:rowOff>
    </xdr:from>
    <xdr:to>
      <xdr:col>2</xdr:col>
      <xdr:colOff>1485710</xdr:colOff>
      <xdr:row>11</xdr:row>
      <xdr:rowOff>730728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2E2F25-E2E9-03A6-7526-36C67328B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8" t="7001" r="7006" b="9423"/>
        <a:stretch/>
      </xdr:blipFill>
      <xdr:spPr>
        <a:xfrm>
          <a:off x="1323405" y="5970446"/>
          <a:ext cx="1226136" cy="688048"/>
        </a:xfrm>
        <a:prstGeom prst="rect">
          <a:avLst/>
        </a:prstGeom>
      </xdr:spPr>
    </xdr:pic>
    <xdr:clientData/>
  </xdr:twoCellAnchor>
  <xdr:twoCellAnchor editAs="oneCell">
    <xdr:from>
      <xdr:col>2</xdr:col>
      <xdr:colOff>281940</xdr:colOff>
      <xdr:row>13</xdr:row>
      <xdr:rowOff>4011</xdr:rowOff>
    </xdr:from>
    <xdr:to>
      <xdr:col>2</xdr:col>
      <xdr:colOff>1447800</xdr:colOff>
      <xdr:row>13</xdr:row>
      <xdr:rowOff>749109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5086ABF-2C56-10A6-AF93-8578D75A4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2" t="4071" r="5909" b="10719"/>
        <a:stretch/>
      </xdr:blipFill>
      <xdr:spPr>
        <a:xfrm>
          <a:off x="1478280" y="8180271"/>
          <a:ext cx="1165860" cy="745098"/>
        </a:xfrm>
        <a:prstGeom prst="rect">
          <a:avLst/>
        </a:prstGeom>
      </xdr:spPr>
    </xdr:pic>
    <xdr:clientData/>
  </xdr:twoCellAnchor>
  <xdr:twoCellAnchor editAs="oneCell">
    <xdr:from>
      <xdr:col>2</xdr:col>
      <xdr:colOff>251459</xdr:colOff>
      <xdr:row>12</xdr:row>
      <xdr:rowOff>30480</xdr:rowOff>
    </xdr:from>
    <xdr:to>
      <xdr:col>2</xdr:col>
      <xdr:colOff>1592580</xdr:colOff>
      <xdr:row>12</xdr:row>
      <xdr:rowOff>733356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id="{E5EF767D-E000-13FC-8CD6-68E33A3FC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7" t="4104" r="3559" b="6613"/>
        <a:stretch/>
      </xdr:blipFill>
      <xdr:spPr>
        <a:xfrm>
          <a:off x="1447799" y="7444740"/>
          <a:ext cx="1341121" cy="70287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14</xdr:row>
      <xdr:rowOff>43815</xdr:rowOff>
    </xdr:from>
    <xdr:to>
      <xdr:col>2</xdr:col>
      <xdr:colOff>1417320</xdr:colOff>
      <xdr:row>14</xdr:row>
      <xdr:rowOff>739141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id="{23D76AF3-3ECB-214C-85F6-81ED5060F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26" t="9993" r="12748" b="8810"/>
        <a:stretch/>
      </xdr:blipFill>
      <xdr:spPr>
        <a:xfrm>
          <a:off x="1501140" y="8982075"/>
          <a:ext cx="1112520" cy="695326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15</xdr:row>
      <xdr:rowOff>45720</xdr:rowOff>
    </xdr:from>
    <xdr:to>
      <xdr:col>2</xdr:col>
      <xdr:colOff>1620520</xdr:colOff>
      <xdr:row>15</xdr:row>
      <xdr:rowOff>731520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id="{5EF1FD04-843F-40C6-7D9C-02CE6356C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3" t="6201" r="7242" b="7524"/>
        <a:stretch/>
      </xdr:blipFill>
      <xdr:spPr>
        <a:xfrm>
          <a:off x="1394460" y="9745980"/>
          <a:ext cx="14224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220981</xdr:colOff>
      <xdr:row>16</xdr:row>
      <xdr:rowOff>28452</xdr:rowOff>
    </xdr:from>
    <xdr:to>
      <xdr:col>2</xdr:col>
      <xdr:colOff>1584961</xdr:colOff>
      <xdr:row>16</xdr:row>
      <xdr:rowOff>746760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id="{D8421B2E-EBEE-7276-A1A8-364F08317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9" t="8183" r="8060" b="10891"/>
        <a:stretch/>
      </xdr:blipFill>
      <xdr:spPr>
        <a:xfrm>
          <a:off x="1417321" y="10490712"/>
          <a:ext cx="1363980" cy="718308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342899</xdr:colOff>
      <xdr:row>17</xdr:row>
      <xdr:rowOff>16778</xdr:rowOff>
    </xdr:from>
    <xdr:to>
      <xdr:col>2</xdr:col>
      <xdr:colOff>1478280</xdr:colOff>
      <xdr:row>17</xdr:row>
      <xdr:rowOff>723900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id="{3F13CE1B-64DD-8BDB-9D71-28CB5B172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4" t="4958" r="6600" b="7044"/>
        <a:stretch/>
      </xdr:blipFill>
      <xdr:spPr>
        <a:xfrm>
          <a:off x="1539239" y="11241038"/>
          <a:ext cx="1135381" cy="707122"/>
        </a:xfrm>
        <a:prstGeom prst="rect">
          <a:avLst/>
        </a:prstGeom>
      </xdr:spPr>
    </xdr:pic>
    <xdr:clientData/>
  </xdr:twoCellAnchor>
  <xdr:oneCellAnchor>
    <xdr:from>
      <xdr:col>2</xdr:col>
      <xdr:colOff>213360</xdr:colOff>
      <xdr:row>21</xdr:row>
      <xdr:rowOff>44226</xdr:rowOff>
    </xdr:from>
    <xdr:ext cx="1402080" cy="687294"/>
    <xdr:pic>
      <xdr:nvPicPr>
        <xdr:cNvPr id="4" name="Obrázok 3">
          <a:extLst>
            <a:ext uri="{FF2B5EF4-FFF2-40B4-BE49-F238E27FC236}">
              <a16:creationId xmlns:a16="http://schemas.microsoft.com/office/drawing/2014/main" id="{9C9BCD35-DE98-4954-B6DF-DDBA057A0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8" t="6716" r="8427" b="8623"/>
        <a:stretch/>
      </xdr:blipFill>
      <xdr:spPr>
        <a:xfrm>
          <a:off x="1277191" y="5971992"/>
          <a:ext cx="1402080" cy="687294"/>
        </a:xfrm>
        <a:prstGeom prst="rect">
          <a:avLst/>
        </a:prstGeom>
      </xdr:spPr>
    </xdr:pic>
    <xdr:clientData/>
  </xdr:oneCellAnchor>
  <xdr:oneCellAnchor>
    <xdr:from>
      <xdr:col>2</xdr:col>
      <xdr:colOff>264847</xdr:colOff>
      <xdr:row>22</xdr:row>
      <xdr:rowOff>32229</xdr:rowOff>
    </xdr:from>
    <xdr:ext cx="1289633" cy="706911"/>
    <xdr:pic>
      <xdr:nvPicPr>
        <xdr:cNvPr id="6" name="Obrázok 5">
          <a:extLst>
            <a:ext uri="{FF2B5EF4-FFF2-40B4-BE49-F238E27FC236}">
              <a16:creationId xmlns:a16="http://schemas.microsoft.com/office/drawing/2014/main" id="{64A83AEB-1866-45DE-B6B8-8C861C736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8240" r="13533" b="15544"/>
        <a:stretch/>
      </xdr:blipFill>
      <xdr:spPr>
        <a:xfrm>
          <a:off x="1328678" y="11293995"/>
          <a:ext cx="1289633" cy="706911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20</xdr:row>
      <xdr:rowOff>63965</xdr:rowOff>
    </xdr:from>
    <xdr:ext cx="1295400" cy="629455"/>
    <xdr:pic>
      <xdr:nvPicPr>
        <xdr:cNvPr id="55" name="Obrázok 54">
          <a:extLst>
            <a:ext uri="{FF2B5EF4-FFF2-40B4-BE49-F238E27FC236}">
              <a16:creationId xmlns:a16="http://schemas.microsoft.com/office/drawing/2014/main" id="{B86829C0-4EEA-401D-AA74-89D670739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5" t="-1" r="13152" b="10104"/>
        <a:stretch/>
      </xdr:blipFill>
      <xdr:spPr>
        <a:xfrm>
          <a:off x="1337129" y="4478727"/>
          <a:ext cx="1295400" cy="62945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8226</xdr:colOff>
      <xdr:row>0</xdr:row>
      <xdr:rowOff>190561</xdr:rowOff>
    </xdr:from>
    <xdr:ext cx="1246407" cy="749036"/>
    <xdr:pic>
      <xdr:nvPicPr>
        <xdr:cNvPr id="2" name="Picture 1032">
          <a:extLst>
            <a:ext uri="{FF2B5EF4-FFF2-40B4-BE49-F238E27FC236}">
              <a16:creationId xmlns:a16="http://schemas.microsoft.com/office/drawing/2014/main" id="{14D5C8AD-8C13-456B-91C6-E36AC66FC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26" y="190561"/>
          <a:ext cx="1246407" cy="7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36285</xdr:colOff>
      <xdr:row>28</xdr:row>
      <xdr:rowOff>69377</xdr:rowOff>
    </xdr:from>
    <xdr:to>
      <xdr:col>9</xdr:col>
      <xdr:colOff>129451</xdr:colOff>
      <xdr:row>45</xdr:row>
      <xdr:rowOff>172789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4D8A57DA-326D-DECC-DB25-4B6D53C7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5" y="5681567"/>
          <a:ext cx="7841980" cy="3290508"/>
        </a:xfrm>
        <a:prstGeom prst="rect">
          <a:avLst/>
        </a:prstGeom>
      </xdr:spPr>
    </xdr:pic>
    <xdr:clientData/>
  </xdr:twoCellAnchor>
  <xdr:twoCellAnchor editAs="oneCell">
    <xdr:from>
      <xdr:col>1</xdr:col>
      <xdr:colOff>36286</xdr:colOff>
      <xdr:row>8</xdr:row>
      <xdr:rowOff>178716</xdr:rowOff>
    </xdr:from>
    <xdr:to>
      <xdr:col>8</xdr:col>
      <xdr:colOff>992286</xdr:colOff>
      <xdr:row>28</xdr:row>
      <xdr:rowOff>105803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F2E65DE7-CC2D-D40C-4AD1-F6E78CBB5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38" y="2041383"/>
          <a:ext cx="7574212" cy="36766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108855</xdr:colOff>
      <xdr:row>14</xdr:row>
      <xdr:rowOff>145142</xdr:rowOff>
    </xdr:from>
    <xdr:to>
      <xdr:col>8</xdr:col>
      <xdr:colOff>991672</xdr:colOff>
      <xdr:row>33</xdr:row>
      <xdr:rowOff>48400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6FAF2599-097B-8BCE-2F5B-63829064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5" y="2966357"/>
          <a:ext cx="7567099" cy="335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24</xdr:row>
      <xdr:rowOff>9071</xdr:rowOff>
    </xdr:from>
    <xdr:to>
      <xdr:col>9</xdr:col>
      <xdr:colOff>53580</xdr:colOff>
      <xdr:row>46</xdr:row>
      <xdr:rowOff>115850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7FAFADF0-0E7E-1E9D-FEB7-C39A90528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00" y="4644571"/>
          <a:ext cx="7638012" cy="4098207"/>
        </a:xfrm>
        <a:prstGeom prst="rect">
          <a:avLst/>
        </a:prstGeom>
      </xdr:spPr>
    </xdr:pic>
    <xdr:clientData/>
  </xdr:twoCellAnchor>
  <xdr:oneCellAnchor>
    <xdr:from>
      <xdr:col>1</xdr:col>
      <xdr:colOff>8226</xdr:colOff>
      <xdr:row>0</xdr:row>
      <xdr:rowOff>200086</xdr:rowOff>
    </xdr:from>
    <xdr:ext cx="1246407" cy="749036"/>
    <xdr:pic>
      <xdr:nvPicPr>
        <xdr:cNvPr id="2" name="Picture 1032">
          <a:extLst>
            <a:ext uri="{FF2B5EF4-FFF2-40B4-BE49-F238E27FC236}">
              <a16:creationId xmlns:a16="http://schemas.microsoft.com/office/drawing/2014/main" id="{7665BA24-D6C8-478C-8223-7854B1FE6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26" y="200086"/>
          <a:ext cx="1246407" cy="7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61472</xdr:colOff>
      <xdr:row>12</xdr:row>
      <xdr:rowOff>8756</xdr:rowOff>
    </xdr:from>
    <xdr:to>
      <xdr:col>9</xdr:col>
      <xdr:colOff>76033</xdr:colOff>
      <xdr:row>29</xdr:row>
      <xdr:rowOff>56411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49D60405-D169-E3FB-788C-594CFDDB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32541">
          <a:off x="179400" y="2467113"/>
          <a:ext cx="7598276" cy="3131941"/>
        </a:xfrm>
        <a:prstGeom prst="rect">
          <a:avLst/>
        </a:prstGeom>
      </xdr:spPr>
    </xdr:pic>
    <xdr:clientData/>
  </xdr:twoCellAnchor>
  <xdr:twoCellAnchor editAs="oneCell">
    <xdr:from>
      <xdr:col>0</xdr:col>
      <xdr:colOff>93852</xdr:colOff>
      <xdr:row>26</xdr:row>
      <xdr:rowOff>92997</xdr:rowOff>
    </xdr:from>
    <xdr:to>
      <xdr:col>9</xdr:col>
      <xdr:colOff>156956</xdr:colOff>
      <xdr:row>39</xdr:row>
      <xdr:rowOff>107409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BE2176DA-8782-12A4-5FA3-13AD51248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66068">
          <a:off x="93852" y="5091354"/>
          <a:ext cx="7764747" cy="2372983"/>
        </a:xfrm>
        <a:prstGeom prst="rect">
          <a:avLst/>
        </a:prstGeom>
      </xdr:spPr>
    </xdr:pic>
    <xdr:clientData/>
  </xdr:twoCellAnchor>
  <xdr:oneCellAnchor>
    <xdr:from>
      <xdr:col>1</xdr:col>
      <xdr:colOff>8226</xdr:colOff>
      <xdr:row>0</xdr:row>
      <xdr:rowOff>219136</xdr:rowOff>
    </xdr:from>
    <xdr:ext cx="1246407" cy="749036"/>
    <xdr:pic>
      <xdr:nvPicPr>
        <xdr:cNvPr id="3" name="Picture 1032">
          <a:extLst>
            <a:ext uri="{FF2B5EF4-FFF2-40B4-BE49-F238E27FC236}">
              <a16:creationId xmlns:a16="http://schemas.microsoft.com/office/drawing/2014/main" id="{7F44B98E-FFD0-4B33-A316-1BB564551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26" y="219136"/>
          <a:ext cx="1246407" cy="7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84650</xdr:colOff>
      <xdr:row>13</xdr:row>
      <xdr:rowOff>137144</xdr:rowOff>
    </xdr:from>
    <xdr:to>
      <xdr:col>8</xdr:col>
      <xdr:colOff>944090</xdr:colOff>
      <xdr:row>34</xdr:row>
      <xdr:rowOff>57861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DBC0FD9E-D549-0664-27F3-CDAA6DD9D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8637">
          <a:off x="84650" y="2776929"/>
          <a:ext cx="7520590" cy="3730717"/>
        </a:xfrm>
        <a:prstGeom prst="rect">
          <a:avLst/>
        </a:prstGeom>
      </xdr:spPr>
    </xdr:pic>
    <xdr:clientData/>
  </xdr:twoCellAnchor>
  <xdr:twoCellAnchor editAs="oneCell">
    <xdr:from>
      <xdr:col>1</xdr:col>
      <xdr:colOff>206380</xdr:colOff>
      <xdr:row>25</xdr:row>
      <xdr:rowOff>107473</xdr:rowOff>
    </xdr:from>
    <xdr:to>
      <xdr:col>8</xdr:col>
      <xdr:colOff>959066</xdr:colOff>
      <xdr:row>46</xdr:row>
      <xdr:rowOff>80620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9259E06F-7073-2FD4-E02F-C01F1BF18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85603">
          <a:off x="324308" y="4924401"/>
          <a:ext cx="7318768" cy="3783147"/>
        </a:xfrm>
        <a:prstGeom prst="rect">
          <a:avLst/>
        </a:prstGeom>
      </xdr:spPr>
    </xdr:pic>
    <xdr:clientData/>
  </xdr:twoCellAnchor>
  <xdr:oneCellAnchor>
    <xdr:from>
      <xdr:col>1</xdr:col>
      <xdr:colOff>8226</xdr:colOff>
      <xdr:row>0</xdr:row>
      <xdr:rowOff>219136</xdr:rowOff>
    </xdr:from>
    <xdr:ext cx="1246407" cy="749036"/>
    <xdr:pic>
      <xdr:nvPicPr>
        <xdr:cNvPr id="3" name="Picture 1032">
          <a:extLst>
            <a:ext uri="{FF2B5EF4-FFF2-40B4-BE49-F238E27FC236}">
              <a16:creationId xmlns:a16="http://schemas.microsoft.com/office/drawing/2014/main" id="{AA229FBB-C471-4DBB-8A69-3038EE941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26" y="219136"/>
          <a:ext cx="1246407" cy="7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48986</xdr:colOff>
      <xdr:row>21</xdr:row>
      <xdr:rowOff>77708</xdr:rowOff>
    </xdr:from>
    <xdr:to>
      <xdr:col>8</xdr:col>
      <xdr:colOff>698397</xdr:colOff>
      <xdr:row>41</xdr:row>
      <xdr:rowOff>172357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220C3953-E039-4DE3-1EE1-D36EB8D09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14" y="4168923"/>
          <a:ext cx="7191726" cy="3723220"/>
        </a:xfrm>
        <a:prstGeom prst="rect">
          <a:avLst/>
        </a:prstGeom>
      </xdr:spPr>
    </xdr:pic>
    <xdr:clientData/>
  </xdr:twoCellAnchor>
  <xdr:twoCellAnchor editAs="oneCell">
    <xdr:from>
      <xdr:col>1</xdr:col>
      <xdr:colOff>9071</xdr:colOff>
      <xdr:row>8</xdr:row>
      <xdr:rowOff>153479</xdr:rowOff>
    </xdr:from>
    <xdr:to>
      <xdr:col>8</xdr:col>
      <xdr:colOff>742043</xdr:colOff>
      <xdr:row>29</xdr:row>
      <xdr:rowOff>42487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ADEE6396-6F7E-4E8F-BFD6-8929C80F4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9" y="1886122"/>
          <a:ext cx="7275287" cy="3699008"/>
        </a:xfrm>
        <a:prstGeom prst="rect">
          <a:avLst/>
        </a:prstGeom>
      </xdr:spPr>
    </xdr:pic>
    <xdr:clientData/>
  </xdr:twoCellAnchor>
  <xdr:oneCellAnchor>
    <xdr:from>
      <xdr:col>1</xdr:col>
      <xdr:colOff>8226</xdr:colOff>
      <xdr:row>0</xdr:row>
      <xdr:rowOff>209611</xdr:rowOff>
    </xdr:from>
    <xdr:ext cx="1246407" cy="749036"/>
    <xdr:pic>
      <xdr:nvPicPr>
        <xdr:cNvPr id="3" name="Picture 1032">
          <a:extLst>
            <a:ext uri="{FF2B5EF4-FFF2-40B4-BE49-F238E27FC236}">
              <a16:creationId xmlns:a16="http://schemas.microsoft.com/office/drawing/2014/main" id="{CBA90EC3-28F1-414F-B2AE-8D4E5DEC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26" y="209611"/>
          <a:ext cx="1246407" cy="7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kofakt.com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kofakt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kofakt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kofakt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kofakt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kofak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7076-0054-40EA-9506-5862C49F8CEA}">
  <sheetPr>
    <pageSetUpPr fitToPage="1"/>
  </sheetPr>
  <dimension ref="B1:J27"/>
  <sheetViews>
    <sheetView showGridLines="0" showZeros="0" tabSelected="1" zoomScale="80" zoomScaleNormal="80" workbookViewId="0">
      <pane ySplit="6" topLeftCell="A7" activePane="bottomLeft" state="frozen"/>
      <selection pane="bottomLeft" activeCell="H7" sqref="H7"/>
    </sheetView>
  </sheetViews>
  <sheetFormatPr defaultRowHeight="14.6" x14ac:dyDescent="0.4"/>
  <cols>
    <col min="1" max="1" width="1.69140625" customWidth="1"/>
    <col min="2" max="2" width="15.07421875" customWidth="1"/>
    <col min="3" max="3" width="25.07421875" customWidth="1"/>
    <col min="4" max="4" width="12.69140625" customWidth="1"/>
    <col min="5" max="5" width="13.07421875" customWidth="1"/>
    <col min="6" max="6" width="14" customWidth="1"/>
    <col min="7" max="7" width="16.69140625" customWidth="1"/>
    <col min="8" max="8" width="9.84375" customWidth="1"/>
    <col min="9" max="9" width="11.84375" customWidth="1"/>
    <col min="10" max="10" width="10.84375" customWidth="1"/>
    <col min="11" max="11" width="5.4609375" customWidth="1"/>
  </cols>
  <sheetData>
    <row r="1" spans="2:10" ht="21" customHeight="1" thickBot="1" x14ac:dyDescent="0.55000000000000004">
      <c r="B1" s="64" t="s">
        <v>47</v>
      </c>
      <c r="C1" s="64"/>
      <c r="D1" s="65"/>
      <c r="F1" s="2"/>
      <c r="G1" s="2"/>
      <c r="H1" s="61" t="s">
        <v>46</v>
      </c>
      <c r="I1" s="62"/>
      <c r="J1" s="63"/>
    </row>
    <row r="2" spans="2:10" ht="18.45" thickBot="1" x14ac:dyDescent="0.5">
      <c r="C2" s="33" t="s">
        <v>0</v>
      </c>
      <c r="E2" s="35" t="s">
        <v>43</v>
      </c>
      <c r="F2" s="2"/>
      <c r="G2" s="2"/>
      <c r="H2" s="2"/>
      <c r="I2" s="1"/>
    </row>
    <row r="3" spans="2:10" ht="17.149999999999999" customHeight="1" thickBot="1" x14ac:dyDescent="0.5">
      <c r="C3" s="34" t="s">
        <v>1</v>
      </c>
      <c r="E3" t="s">
        <v>44</v>
      </c>
      <c r="F3" s="3"/>
      <c r="G3" s="40">
        <v>1.6</v>
      </c>
      <c r="H3" s="3"/>
    </row>
    <row r="4" spans="2:10" ht="3.65" customHeight="1" thickBot="1" x14ac:dyDescent="0.45"/>
    <row r="5" spans="2:10" ht="16.3" thickBot="1" x14ac:dyDescent="0.5">
      <c r="B5" s="66" t="s">
        <v>2</v>
      </c>
      <c r="C5" s="68" t="s">
        <v>7</v>
      </c>
      <c r="D5" s="72" t="s">
        <v>53</v>
      </c>
      <c r="E5" s="73"/>
      <c r="F5" s="74"/>
      <c r="G5" s="75" t="s">
        <v>54</v>
      </c>
      <c r="H5" s="68" t="s">
        <v>6</v>
      </c>
      <c r="I5" s="68" t="s">
        <v>28</v>
      </c>
      <c r="J5" s="68" t="s">
        <v>42</v>
      </c>
    </row>
    <row r="6" spans="2:10" ht="16.3" thickBot="1" x14ac:dyDescent="0.5">
      <c r="B6" s="67"/>
      <c r="C6" s="69"/>
      <c r="D6" s="32" t="s">
        <v>4</v>
      </c>
      <c r="E6" s="32" t="s">
        <v>3</v>
      </c>
      <c r="F6" s="32" t="s">
        <v>5</v>
      </c>
      <c r="G6" s="76"/>
      <c r="H6" s="69"/>
      <c r="I6" s="69"/>
      <c r="J6" s="69"/>
    </row>
    <row r="7" spans="2:10" ht="60" customHeight="1" x14ac:dyDescent="0.5">
      <c r="B7" s="21" t="s">
        <v>8</v>
      </c>
      <c r="C7" s="22"/>
      <c r="D7" s="23">
        <v>1.5</v>
      </c>
      <c r="E7" s="24">
        <v>0.3</v>
      </c>
      <c r="F7" s="23">
        <v>2</v>
      </c>
      <c r="G7" s="105">
        <f>SUM(($G$3+E7)/2)</f>
        <v>0.95000000000000007</v>
      </c>
      <c r="H7" s="46"/>
      <c r="I7" s="24">
        <v>414</v>
      </c>
      <c r="J7" s="47">
        <f>H7*I7</f>
        <v>0</v>
      </c>
    </row>
    <row r="8" spans="2:10" ht="60" customHeight="1" x14ac:dyDescent="0.5">
      <c r="B8" s="25" t="s">
        <v>9</v>
      </c>
      <c r="C8" s="26"/>
      <c r="D8" s="27">
        <v>1.5</v>
      </c>
      <c r="E8" s="28">
        <v>0.3</v>
      </c>
      <c r="F8" s="27">
        <v>2</v>
      </c>
      <c r="G8" s="106">
        <f>SUM(($G$3+E8)/2)</f>
        <v>0.95000000000000007</v>
      </c>
      <c r="H8" s="44"/>
      <c r="I8" s="28">
        <v>720</v>
      </c>
      <c r="J8" s="48">
        <f t="shared" ref="J8:J24" si="0">H8*I8</f>
        <v>0</v>
      </c>
    </row>
    <row r="9" spans="2:10" ht="60" customHeight="1" x14ac:dyDescent="0.5">
      <c r="B9" s="25" t="s">
        <v>10</v>
      </c>
      <c r="C9" s="26"/>
      <c r="D9" s="27">
        <v>1.5</v>
      </c>
      <c r="E9" s="28">
        <v>0.3</v>
      </c>
      <c r="F9" s="27">
        <v>2</v>
      </c>
      <c r="G9" s="106">
        <f t="shared" ref="G9:G24" si="1">SUM(($G$3+E9)/2)</f>
        <v>0.95000000000000007</v>
      </c>
      <c r="H9" s="44"/>
      <c r="I9" s="28">
        <v>630</v>
      </c>
      <c r="J9" s="48">
        <f t="shared" si="0"/>
        <v>0</v>
      </c>
    </row>
    <row r="10" spans="2:10" ht="60" customHeight="1" x14ac:dyDescent="0.5">
      <c r="B10" s="25" t="s">
        <v>22</v>
      </c>
      <c r="C10" s="26"/>
      <c r="D10" s="27">
        <v>3</v>
      </c>
      <c r="E10" s="28">
        <v>1.1000000000000001</v>
      </c>
      <c r="F10" s="27">
        <v>2</v>
      </c>
      <c r="G10" s="106">
        <f t="shared" si="1"/>
        <v>1.35</v>
      </c>
      <c r="H10" s="44"/>
      <c r="I10" s="28">
        <v>1350</v>
      </c>
      <c r="J10" s="48">
        <f t="shared" si="0"/>
        <v>0</v>
      </c>
    </row>
    <row r="11" spans="2:10" ht="60" customHeight="1" x14ac:dyDescent="0.5">
      <c r="B11" s="25" t="s">
        <v>21</v>
      </c>
      <c r="C11" s="26"/>
      <c r="D11" s="27">
        <v>4</v>
      </c>
      <c r="E11" s="28">
        <v>1.5</v>
      </c>
      <c r="F11" s="27">
        <v>2</v>
      </c>
      <c r="G11" s="106">
        <f t="shared" si="1"/>
        <v>1.55</v>
      </c>
      <c r="H11" s="44"/>
      <c r="I11" s="28">
        <v>1908</v>
      </c>
      <c r="J11" s="48">
        <f t="shared" si="0"/>
        <v>0</v>
      </c>
    </row>
    <row r="12" spans="2:10" ht="60" customHeight="1" x14ac:dyDescent="0.5">
      <c r="B12" s="25" t="s">
        <v>20</v>
      </c>
      <c r="C12" s="26"/>
      <c r="D12" s="27">
        <v>3</v>
      </c>
      <c r="E12" s="28">
        <v>0.3</v>
      </c>
      <c r="F12" s="27">
        <v>2</v>
      </c>
      <c r="G12" s="106">
        <f t="shared" si="1"/>
        <v>0.95000000000000007</v>
      </c>
      <c r="H12" s="44"/>
      <c r="I12" s="28">
        <v>676</v>
      </c>
      <c r="J12" s="48">
        <f t="shared" si="0"/>
        <v>0</v>
      </c>
    </row>
    <row r="13" spans="2:10" ht="60" customHeight="1" x14ac:dyDescent="0.5">
      <c r="B13" s="25" t="s">
        <v>23</v>
      </c>
      <c r="C13" s="26"/>
      <c r="D13" s="27">
        <v>4</v>
      </c>
      <c r="E13" s="28">
        <v>0.3</v>
      </c>
      <c r="F13" s="27">
        <v>2</v>
      </c>
      <c r="G13" s="106">
        <f t="shared" si="1"/>
        <v>0.95000000000000007</v>
      </c>
      <c r="H13" s="44"/>
      <c r="I13" s="28">
        <v>1064</v>
      </c>
      <c r="J13" s="48">
        <f t="shared" si="0"/>
        <v>0</v>
      </c>
    </row>
    <row r="14" spans="2:10" ht="60" customHeight="1" x14ac:dyDescent="0.5">
      <c r="B14" s="25" t="s">
        <v>24</v>
      </c>
      <c r="C14" s="26"/>
      <c r="D14" s="27">
        <v>3</v>
      </c>
      <c r="E14" s="28">
        <v>0.3</v>
      </c>
      <c r="F14" s="27">
        <v>2</v>
      </c>
      <c r="G14" s="106">
        <f t="shared" si="1"/>
        <v>0.95000000000000007</v>
      </c>
      <c r="H14" s="44"/>
      <c r="I14" s="28">
        <v>1062</v>
      </c>
      <c r="J14" s="48">
        <f t="shared" si="0"/>
        <v>0</v>
      </c>
    </row>
    <row r="15" spans="2:10" ht="60" customHeight="1" x14ac:dyDescent="0.5">
      <c r="B15" s="25" t="s">
        <v>16</v>
      </c>
      <c r="C15" s="26"/>
      <c r="D15" s="27">
        <v>3</v>
      </c>
      <c r="E15" s="28">
        <v>1.5</v>
      </c>
      <c r="F15" s="27">
        <v>2</v>
      </c>
      <c r="G15" s="106">
        <f t="shared" si="1"/>
        <v>1.55</v>
      </c>
      <c r="H15" s="44"/>
      <c r="I15" s="28">
        <v>1620</v>
      </c>
      <c r="J15" s="48">
        <f t="shared" si="0"/>
        <v>0</v>
      </c>
    </row>
    <row r="16" spans="2:10" ht="60" customHeight="1" x14ac:dyDescent="0.5">
      <c r="B16" s="25" t="s">
        <v>15</v>
      </c>
      <c r="C16" s="26"/>
      <c r="D16" s="27">
        <v>4</v>
      </c>
      <c r="E16" s="28">
        <v>1</v>
      </c>
      <c r="F16" s="27">
        <v>3</v>
      </c>
      <c r="G16" s="106">
        <f t="shared" si="1"/>
        <v>1.3</v>
      </c>
      <c r="H16" s="44"/>
      <c r="I16" s="28">
        <v>1800</v>
      </c>
      <c r="J16" s="48">
        <f t="shared" si="0"/>
        <v>0</v>
      </c>
    </row>
    <row r="17" spans="2:10" ht="60" customHeight="1" x14ac:dyDescent="0.5">
      <c r="B17" s="25" t="s">
        <v>17</v>
      </c>
      <c r="C17" s="26"/>
      <c r="D17" s="27">
        <v>3</v>
      </c>
      <c r="E17" s="28">
        <v>0.3</v>
      </c>
      <c r="F17" s="27">
        <v>2</v>
      </c>
      <c r="G17" s="106">
        <f t="shared" si="1"/>
        <v>0.95000000000000007</v>
      </c>
      <c r="H17" s="44"/>
      <c r="I17" s="28">
        <v>885</v>
      </c>
      <c r="J17" s="48">
        <f t="shared" si="0"/>
        <v>0</v>
      </c>
    </row>
    <row r="18" spans="2:10" ht="60" customHeight="1" x14ac:dyDescent="0.5">
      <c r="B18" s="25" t="s">
        <v>18</v>
      </c>
      <c r="C18" s="26"/>
      <c r="D18" s="27">
        <v>4</v>
      </c>
      <c r="E18" s="28">
        <v>0.85</v>
      </c>
      <c r="F18" s="27">
        <v>3</v>
      </c>
      <c r="G18" s="106">
        <f t="shared" si="1"/>
        <v>1.2250000000000001</v>
      </c>
      <c r="H18" s="44"/>
      <c r="I18" s="28">
        <v>1920</v>
      </c>
      <c r="J18" s="48">
        <f t="shared" si="0"/>
        <v>0</v>
      </c>
    </row>
    <row r="19" spans="2:10" ht="60" customHeight="1" x14ac:dyDescent="0.5">
      <c r="B19" s="25" t="s">
        <v>12</v>
      </c>
      <c r="C19" s="26"/>
      <c r="D19" s="27">
        <v>1.5</v>
      </c>
      <c r="E19" s="28">
        <v>0.3</v>
      </c>
      <c r="F19" s="27">
        <v>2</v>
      </c>
      <c r="G19" s="106">
        <f t="shared" si="1"/>
        <v>0.95000000000000007</v>
      </c>
      <c r="H19" s="44"/>
      <c r="I19" s="28">
        <v>468</v>
      </c>
      <c r="J19" s="48">
        <f t="shared" si="0"/>
        <v>0</v>
      </c>
    </row>
    <row r="20" spans="2:10" ht="60" customHeight="1" x14ac:dyDescent="0.5">
      <c r="B20" s="25" t="s">
        <v>13</v>
      </c>
      <c r="C20" s="26"/>
      <c r="D20" s="27">
        <v>2.2999999999999998</v>
      </c>
      <c r="E20" s="28">
        <v>0.3</v>
      </c>
      <c r="F20" s="27">
        <v>2</v>
      </c>
      <c r="G20" s="106">
        <f t="shared" si="1"/>
        <v>0.95000000000000007</v>
      </c>
      <c r="H20" s="44"/>
      <c r="I20" s="28">
        <v>676</v>
      </c>
      <c r="J20" s="48">
        <f t="shared" si="0"/>
        <v>0</v>
      </c>
    </row>
    <row r="21" spans="2:10" ht="60" customHeight="1" x14ac:dyDescent="0.5">
      <c r="B21" s="25" t="s">
        <v>14</v>
      </c>
      <c r="C21" s="26"/>
      <c r="D21" s="27">
        <v>4</v>
      </c>
      <c r="E21" s="28">
        <v>1.5</v>
      </c>
      <c r="F21" s="27">
        <v>2</v>
      </c>
      <c r="G21" s="106">
        <f t="shared" si="1"/>
        <v>1.55</v>
      </c>
      <c r="H21" s="44"/>
      <c r="I21" s="28">
        <v>2484</v>
      </c>
      <c r="J21" s="48">
        <f t="shared" ref="J21" si="2">H21*I21</f>
        <v>0</v>
      </c>
    </row>
    <row r="22" spans="2:10" ht="60" customHeight="1" x14ac:dyDescent="0.5">
      <c r="B22" s="25" t="s">
        <v>37</v>
      </c>
      <c r="C22" s="26"/>
      <c r="D22" s="27">
        <v>4</v>
      </c>
      <c r="E22" s="28">
        <v>1.3</v>
      </c>
      <c r="F22" s="27">
        <v>2</v>
      </c>
      <c r="G22" s="106">
        <f t="shared" si="1"/>
        <v>1.4500000000000002</v>
      </c>
      <c r="H22" s="44"/>
      <c r="I22" s="28">
        <v>1683</v>
      </c>
      <c r="J22" s="48">
        <f t="shared" ref="J22:J23" si="3">H22*I22</f>
        <v>0</v>
      </c>
    </row>
    <row r="23" spans="2:10" ht="60" customHeight="1" x14ac:dyDescent="0.5">
      <c r="B23" s="25" t="s">
        <v>19</v>
      </c>
      <c r="C23" s="26"/>
      <c r="D23" s="27">
        <v>3</v>
      </c>
      <c r="E23" s="28">
        <v>1.5</v>
      </c>
      <c r="F23" s="27">
        <v>2</v>
      </c>
      <c r="G23" s="106">
        <f t="shared" si="1"/>
        <v>1.55</v>
      </c>
      <c r="H23" s="44"/>
      <c r="I23" s="28">
        <v>1925</v>
      </c>
      <c r="J23" s="48">
        <f t="shared" si="3"/>
        <v>0</v>
      </c>
    </row>
    <row r="24" spans="2:10" ht="60" customHeight="1" thickBot="1" x14ac:dyDescent="0.55000000000000004">
      <c r="B24" s="29" t="s">
        <v>11</v>
      </c>
      <c r="C24" s="30"/>
      <c r="D24" s="36">
        <v>1.5</v>
      </c>
      <c r="E24" s="37">
        <v>0.3</v>
      </c>
      <c r="F24" s="36">
        <v>2</v>
      </c>
      <c r="G24" s="107">
        <f t="shared" si="1"/>
        <v>0.95000000000000007</v>
      </c>
      <c r="H24" s="45"/>
      <c r="I24" s="37">
        <v>480</v>
      </c>
      <c r="J24" s="49">
        <f t="shared" si="0"/>
        <v>0</v>
      </c>
    </row>
    <row r="25" spans="2:10" ht="21.45" customHeight="1" x14ac:dyDescent="0.4">
      <c r="B25" s="8"/>
      <c r="D25" s="41" t="s">
        <v>39</v>
      </c>
      <c r="E25" s="42" t="s">
        <v>40</v>
      </c>
      <c r="F25" s="43" t="s">
        <v>41</v>
      </c>
      <c r="G25" s="103">
        <f>_xlfn.MAXIFS(G7:G24,H7:H24,"&gt;=1")</f>
        <v>0</v>
      </c>
      <c r="H25" s="59">
        <f>SUM(H7:H24)</f>
        <v>0</v>
      </c>
      <c r="I25" s="70" t="s">
        <v>45</v>
      </c>
      <c r="J25" s="71"/>
    </row>
    <row r="26" spans="2:10" ht="20.149999999999999" customHeight="1" thickBot="1" x14ac:dyDescent="0.55000000000000004">
      <c r="D26" s="38">
        <f>SUMPRODUCT(D7:D24,H7:H24)</f>
        <v>0</v>
      </c>
      <c r="E26" s="31">
        <f>_xlfn.MAXIFS(E7:E24,H7:H24,"&gt;=1")</f>
        <v>0</v>
      </c>
      <c r="F26" s="39">
        <f>_xlfn.MAXIFS(F7:F24,H7:H24,"&gt;=1")</f>
        <v>0</v>
      </c>
      <c r="G26" s="104"/>
      <c r="H26" s="60"/>
      <c r="I26" s="57">
        <f>SUM(J7:J24)</f>
        <v>0</v>
      </c>
      <c r="J26" s="58"/>
    </row>
    <row r="27" spans="2:10" ht="60" customHeight="1" x14ac:dyDescent="0.4">
      <c r="B27" s="6"/>
    </row>
  </sheetData>
  <sheetProtection algorithmName="SHA-512" hashValue="+k8bIGwmVqWIn4ZhBA6X92HeLmzpuEWZ/bHoyUT3uub0u6GQJAxBA29qwOk7CZFNR7UU+BF60UCnWPPvEc6E2w==" saltValue="1hcWaJ8yeP7G8VvnFdyfRQ==" spinCount="100000" sheet="1" objects="1"/>
  <mergeCells count="13">
    <mergeCell ref="I26:J26"/>
    <mergeCell ref="H25:H26"/>
    <mergeCell ref="H1:J1"/>
    <mergeCell ref="B1:D1"/>
    <mergeCell ref="B5:B6"/>
    <mergeCell ref="J5:J6"/>
    <mergeCell ref="I25:J25"/>
    <mergeCell ref="D5:F5"/>
    <mergeCell ref="H5:H6"/>
    <mergeCell ref="I5:I6"/>
    <mergeCell ref="C5:C6"/>
    <mergeCell ref="G5:G6"/>
    <mergeCell ref="G25:G26"/>
  </mergeCells>
  <phoneticPr fontId="5" type="noConversion"/>
  <conditionalFormatting sqref="J7:J24">
    <cfRule type="cellIs" dxfId="0" priority="1" operator="greaterThan">
      <formula>0</formula>
    </cfRule>
  </conditionalFormatting>
  <hyperlinks>
    <hyperlink ref="C2" r:id="rId1" xr:uid="{B8B12137-A1B1-4022-B926-9D3E72ABAD2B}"/>
  </hyperlinks>
  <pageMargins left="0.98425196850393704" right="0.31496062992125984" top="0.35433070866141736" bottom="0.35433070866141736" header="0.31496062992125984" footer="0.31496062992125984"/>
  <pageSetup paperSize="9" scale="65" orientation="portrait" horizontalDpi="4294967292" verticalDpi="4294967292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70E79-4B60-464C-8E51-91C55C6DD53E}">
  <sheetPr>
    <pageSetUpPr fitToPage="1"/>
  </sheetPr>
  <dimension ref="B1:I14"/>
  <sheetViews>
    <sheetView zoomScale="80" zoomScaleNormal="80" workbookViewId="0">
      <selection activeCell="B6" sqref="B6:B7"/>
    </sheetView>
  </sheetViews>
  <sheetFormatPr defaultRowHeight="14.6" x14ac:dyDescent="0.4"/>
  <cols>
    <col min="1" max="1" width="1.69140625" customWidth="1"/>
    <col min="2" max="2" width="18.3046875" customWidth="1"/>
    <col min="3" max="3" width="25.07421875" customWidth="1"/>
    <col min="4" max="4" width="6.765625" customWidth="1"/>
    <col min="5" max="6" width="7.765625" customWidth="1"/>
    <col min="7" max="7" width="14.07421875" customWidth="1"/>
    <col min="8" max="8" width="13.23046875" customWidth="1"/>
    <col min="9" max="9" width="14.765625" customWidth="1"/>
    <col min="10" max="10" width="5.4609375" customWidth="1"/>
    <col min="11" max="11" width="6.53515625" customWidth="1"/>
    <col min="12" max="12" width="5.84375" customWidth="1"/>
    <col min="15" max="15" width="11.23046875" customWidth="1"/>
  </cols>
  <sheetData>
    <row r="1" spans="2:9" ht="17.149999999999999" customHeight="1" x14ac:dyDescent="0.5">
      <c r="B1" s="51" t="s">
        <v>52</v>
      </c>
    </row>
    <row r="2" spans="2:9" x14ac:dyDescent="0.4">
      <c r="B2" s="50"/>
      <c r="C2" s="50"/>
      <c r="E2" s="77"/>
      <c r="F2" s="77"/>
      <c r="G2" s="77"/>
      <c r="H2" s="77"/>
      <c r="I2" s="78"/>
    </row>
    <row r="3" spans="2:9" ht="17.600000000000001" x14ac:dyDescent="0.4">
      <c r="B3" s="50"/>
      <c r="C3" s="33" t="s">
        <v>0</v>
      </c>
      <c r="E3" s="4"/>
      <c r="F3" s="2"/>
      <c r="G3" s="2"/>
      <c r="H3" s="1"/>
    </row>
    <row r="4" spans="2:9" x14ac:dyDescent="0.4">
      <c r="B4" s="50"/>
      <c r="C4" s="34" t="s">
        <v>1</v>
      </c>
      <c r="E4" s="5"/>
      <c r="F4" s="3"/>
      <c r="G4" s="3"/>
    </row>
    <row r="5" spans="2:9" ht="15" thickBot="1" x14ac:dyDescent="0.45"/>
    <row r="6" spans="2:9" ht="15" customHeight="1" thickBot="1" x14ac:dyDescent="0.5">
      <c r="B6" s="79" t="s">
        <v>30</v>
      </c>
      <c r="C6" s="68" t="s">
        <v>7</v>
      </c>
      <c r="D6" s="81" t="s">
        <v>53</v>
      </c>
      <c r="E6" s="82"/>
      <c r="F6" s="83"/>
      <c r="G6" s="84" t="s">
        <v>38</v>
      </c>
      <c r="H6" s="86" t="s">
        <v>31</v>
      </c>
      <c r="I6" s="68" t="s">
        <v>29</v>
      </c>
    </row>
    <row r="7" spans="2:9" ht="34.200000000000003" customHeight="1" thickBot="1" x14ac:dyDescent="0.45">
      <c r="B7" s="80"/>
      <c r="C7" s="69"/>
      <c r="D7" s="52" t="s">
        <v>25</v>
      </c>
      <c r="E7" s="18" t="s">
        <v>26</v>
      </c>
      <c r="F7" s="52" t="s">
        <v>27</v>
      </c>
      <c r="G7" s="85"/>
      <c r="H7" s="87"/>
      <c r="I7" s="69"/>
    </row>
    <row r="8" spans="2:9" ht="15" thickBot="1" x14ac:dyDescent="0.45">
      <c r="B8" s="10" t="s">
        <v>33</v>
      </c>
      <c r="C8" s="7"/>
      <c r="D8" s="15">
        <v>8.52</v>
      </c>
      <c r="E8" s="19">
        <v>1.5</v>
      </c>
      <c r="F8" s="15">
        <v>2</v>
      </c>
      <c r="G8" s="10">
        <v>1.5</v>
      </c>
      <c r="H8" s="7"/>
      <c r="I8" s="11">
        <f>SUM(I9:I17)</f>
        <v>4266</v>
      </c>
    </row>
    <row r="9" spans="2:9" x14ac:dyDescent="0.4">
      <c r="I9" s="12"/>
    </row>
    <row r="10" spans="2:9" x14ac:dyDescent="0.4">
      <c r="H10" s="9" t="s">
        <v>9</v>
      </c>
      <c r="I10" s="13">
        <f>IFERROR(VLOOKUP(H10,'Price list'!$B$7:$I$24,8,0),0)</f>
        <v>720</v>
      </c>
    </row>
    <row r="11" spans="2:9" x14ac:dyDescent="0.4">
      <c r="H11" s="9" t="s">
        <v>24</v>
      </c>
      <c r="I11" s="13">
        <f>IFERROR(VLOOKUP(H11,'Price list'!$B$7:$I$24,8,0),0)</f>
        <v>1062</v>
      </c>
    </row>
    <row r="12" spans="2:9" x14ac:dyDescent="0.4">
      <c r="H12" s="9" t="s">
        <v>14</v>
      </c>
      <c r="I12" s="13">
        <f>IFERROR(VLOOKUP(H12,'Price list'!$B$7:$I$24,8,0),0)</f>
        <v>2484</v>
      </c>
    </row>
    <row r="13" spans="2:9" x14ac:dyDescent="0.4">
      <c r="I13" s="12"/>
    </row>
    <row r="14" spans="2:9" x14ac:dyDescent="0.4">
      <c r="I14" s="12"/>
    </row>
  </sheetData>
  <sheetProtection algorithmName="SHA-512" hashValue="U8j9Q6mx+A0O8uMYRB9wk7k5lwiGVhPVglEEF+mH3cjTbuvKxKTsTUcH5FqXTzjTI6T2CYZhzXFVLTdRiU2rcw==" saltValue="ZZWRBRDlNSNIXFI5EJKQcg==" spinCount="100000" sheet="1" objects="1"/>
  <mergeCells count="7">
    <mergeCell ref="E2:I2"/>
    <mergeCell ref="B6:B7"/>
    <mergeCell ref="C6:C7"/>
    <mergeCell ref="D6:F6"/>
    <mergeCell ref="G6:G7"/>
    <mergeCell ref="H6:H7"/>
    <mergeCell ref="I6:I7"/>
  </mergeCells>
  <hyperlinks>
    <hyperlink ref="C3" r:id="rId1" xr:uid="{A40A7CB0-140F-4080-9FBB-9500E8C95A6B}"/>
  </hyperlinks>
  <pageMargins left="0.59055118110236227" right="0.39370078740157483" top="0.78740157480314965" bottom="0.78740157480314965" header="0.31496062992125984" footer="0.31496062992125984"/>
  <pageSetup paperSize="9" scale="86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F3017B-1699-43E7-AF88-C1209A2DCC7F}">
          <x14:formula1>
            <xm:f>'Price list'!$B$7:$B$24</xm:f>
          </x14:formula1>
          <xm:sqref>H10:H14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F863-E8A4-49A9-A03F-DC99C47D86F9}">
  <sheetPr>
    <pageSetUpPr fitToPage="1"/>
  </sheetPr>
  <dimension ref="B1:I14"/>
  <sheetViews>
    <sheetView zoomScale="80" zoomScaleNormal="80" workbookViewId="0">
      <selection activeCell="N10" sqref="N10"/>
    </sheetView>
  </sheetViews>
  <sheetFormatPr defaultRowHeight="14.6" x14ac:dyDescent="0.4"/>
  <cols>
    <col min="1" max="1" width="1.69140625" customWidth="1"/>
    <col min="2" max="2" width="17.765625" customWidth="1"/>
    <col min="3" max="3" width="25.07421875" customWidth="1"/>
    <col min="4" max="4" width="6.765625" customWidth="1"/>
    <col min="5" max="6" width="7.765625" customWidth="1"/>
    <col min="7" max="7" width="13.765625" customWidth="1"/>
    <col min="8" max="8" width="13.23046875" customWidth="1"/>
    <col min="9" max="9" width="14.765625" customWidth="1"/>
    <col min="10" max="10" width="5.4609375" customWidth="1"/>
    <col min="11" max="11" width="6.53515625" customWidth="1"/>
    <col min="12" max="12" width="5.84375" customWidth="1"/>
    <col min="14" max="14" width="11.23046875" customWidth="1"/>
  </cols>
  <sheetData>
    <row r="1" spans="2:9" ht="17.149999999999999" customHeight="1" x14ac:dyDescent="0.5">
      <c r="B1" s="51" t="s">
        <v>51</v>
      </c>
    </row>
    <row r="2" spans="2:9" x14ac:dyDescent="0.4">
      <c r="B2" s="50"/>
      <c r="C2" s="50"/>
      <c r="E2" s="77"/>
      <c r="F2" s="77"/>
      <c r="G2" s="77"/>
      <c r="H2" s="77"/>
      <c r="I2" s="78"/>
    </row>
    <row r="3" spans="2:9" ht="17.600000000000001" x14ac:dyDescent="0.4">
      <c r="B3" s="50"/>
      <c r="C3" s="33" t="s">
        <v>0</v>
      </c>
      <c r="E3" s="4"/>
      <c r="F3" s="2"/>
      <c r="G3" s="2"/>
      <c r="H3" s="1"/>
    </row>
    <row r="4" spans="2:9" x14ac:dyDescent="0.4">
      <c r="B4" s="50"/>
      <c r="C4" s="34" t="s">
        <v>1</v>
      </c>
      <c r="E4" s="5"/>
      <c r="F4" s="3"/>
      <c r="G4" s="3"/>
    </row>
    <row r="5" spans="2:9" ht="15" thickBot="1" x14ac:dyDescent="0.45"/>
    <row r="6" spans="2:9" ht="15" customHeight="1" thickBot="1" x14ac:dyDescent="0.45">
      <c r="B6" s="88" t="s">
        <v>30</v>
      </c>
      <c r="C6" s="86" t="s">
        <v>7</v>
      </c>
      <c r="D6" s="90" t="s">
        <v>53</v>
      </c>
      <c r="E6" s="91"/>
      <c r="F6" s="92"/>
      <c r="G6" s="93" t="s">
        <v>38</v>
      </c>
      <c r="H6" s="68" t="s">
        <v>31</v>
      </c>
      <c r="I6" s="95" t="s">
        <v>29</v>
      </c>
    </row>
    <row r="7" spans="2:9" ht="29.6" thickBot="1" x14ac:dyDescent="0.45">
      <c r="B7" s="89"/>
      <c r="C7" s="87"/>
      <c r="D7" s="53" t="s">
        <v>25</v>
      </c>
      <c r="E7" s="54" t="s">
        <v>26</v>
      </c>
      <c r="F7" s="52" t="s">
        <v>27</v>
      </c>
      <c r="G7" s="94"/>
      <c r="H7" s="69"/>
      <c r="I7" s="96"/>
    </row>
    <row r="8" spans="2:9" ht="15" thickBot="1" x14ac:dyDescent="0.45">
      <c r="B8" s="10" t="s">
        <v>32</v>
      </c>
      <c r="C8" s="7"/>
      <c r="D8" s="20">
        <v>12.58</v>
      </c>
      <c r="E8" s="19">
        <v>1.3</v>
      </c>
      <c r="F8" s="17">
        <v>2</v>
      </c>
      <c r="G8" s="10">
        <v>1.4</v>
      </c>
      <c r="H8" s="7"/>
      <c r="I8" s="11">
        <f>SUM(I9:I17)</f>
        <v>4817</v>
      </c>
    </row>
    <row r="9" spans="2:9" x14ac:dyDescent="0.4">
      <c r="I9" s="12"/>
    </row>
    <row r="10" spans="2:9" x14ac:dyDescent="0.4">
      <c r="H10" s="9" t="s">
        <v>9</v>
      </c>
      <c r="I10" s="13">
        <f>IFERROR(VLOOKUP(H10,'Price list'!$B$7:$I$24,8,0),0)</f>
        <v>720</v>
      </c>
    </row>
    <row r="11" spans="2:9" x14ac:dyDescent="0.4">
      <c r="H11" s="9" t="s">
        <v>22</v>
      </c>
      <c r="I11" s="13">
        <f>IFERROR(VLOOKUP(H11,'Price list'!$B$7:$I$24,8,0),0)</f>
        <v>1350</v>
      </c>
    </row>
    <row r="12" spans="2:9" x14ac:dyDescent="0.4">
      <c r="H12" s="9" t="s">
        <v>23</v>
      </c>
      <c r="I12" s="13">
        <f>IFERROR(VLOOKUP(H12,'Price list'!$B$7:$I$24,8,0),0)</f>
        <v>1064</v>
      </c>
    </row>
    <row r="13" spans="2:9" x14ac:dyDescent="0.4">
      <c r="H13" s="9" t="s">
        <v>37</v>
      </c>
      <c r="I13" s="13">
        <f>IFERROR(VLOOKUP(H13,'Price list'!$B$7:$I$24,8,0),0)</f>
        <v>1683</v>
      </c>
    </row>
    <row r="14" spans="2:9" x14ac:dyDescent="0.4">
      <c r="I14" s="12"/>
    </row>
  </sheetData>
  <sheetProtection algorithmName="SHA-512" hashValue="augNFULYjc+OW16AFQZgjyNJkdxFW1/TGyPtFCxEfnnybQhMTTjg2gBMW5EByRkr3ZS+4QoWlWZUl1n0g/0siw==" saltValue="qk9qtJxJTxcdxIy/wKuB5Q==" spinCount="100000" sheet="1" objects="1"/>
  <mergeCells count="7">
    <mergeCell ref="E2:I2"/>
    <mergeCell ref="B6:B7"/>
    <mergeCell ref="C6:C7"/>
    <mergeCell ref="D6:F6"/>
    <mergeCell ref="G6:G7"/>
    <mergeCell ref="H6:H7"/>
    <mergeCell ref="I6:I7"/>
  </mergeCells>
  <hyperlinks>
    <hyperlink ref="C3" r:id="rId1" xr:uid="{1CFD94A2-DEBA-497F-965F-D92A1E130318}"/>
  </hyperlinks>
  <pageMargins left="0.59055118110236227" right="0.39370078740157483" top="0.78740157480314965" bottom="0.78740157480314965" header="0.31496062992125984" footer="0.31496062992125984"/>
  <pageSetup paperSize="9" scale="87" orientation="portrait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EA0D5F-54DE-4BEF-9E09-FB31C308B033}">
          <x14:formula1>
            <xm:f>'Price list'!$B$7:$B$24</xm:f>
          </x14:formula1>
          <xm:sqref>H10:H14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71747-9496-4581-B609-501FD09EA435}">
  <sheetPr>
    <pageSetUpPr fitToPage="1"/>
  </sheetPr>
  <dimension ref="B1:I14"/>
  <sheetViews>
    <sheetView zoomScale="80" zoomScaleNormal="80" workbookViewId="0">
      <selection activeCell="O13" sqref="O13"/>
    </sheetView>
  </sheetViews>
  <sheetFormatPr defaultRowHeight="14.6" x14ac:dyDescent="0.4"/>
  <cols>
    <col min="1" max="1" width="1.69140625" customWidth="1"/>
    <col min="2" max="2" width="17.765625" customWidth="1"/>
    <col min="3" max="3" width="25.07421875" customWidth="1"/>
    <col min="4" max="4" width="6.765625" customWidth="1"/>
    <col min="5" max="6" width="7.765625" customWidth="1"/>
    <col min="7" max="7" width="13.84375" customWidth="1"/>
    <col min="8" max="8" width="13.23046875" customWidth="1"/>
    <col min="9" max="9" width="14.765625" customWidth="1"/>
    <col min="10" max="10" width="5.4609375" customWidth="1"/>
    <col min="11" max="11" width="6.53515625" customWidth="1"/>
    <col min="12" max="12" width="5.84375" customWidth="1"/>
    <col min="15" max="15" width="11.23046875" customWidth="1"/>
  </cols>
  <sheetData>
    <row r="1" spans="2:9" ht="18.45" x14ac:dyDescent="0.5">
      <c r="B1" s="51" t="s">
        <v>50</v>
      </c>
    </row>
    <row r="2" spans="2:9" x14ac:dyDescent="0.4">
      <c r="B2" s="50"/>
      <c r="C2" s="50"/>
      <c r="E2" s="77"/>
      <c r="F2" s="77"/>
      <c r="G2" s="77"/>
      <c r="H2" s="77"/>
      <c r="I2" s="78"/>
    </row>
    <row r="3" spans="2:9" ht="17.600000000000001" x14ac:dyDescent="0.4">
      <c r="B3" s="50"/>
      <c r="C3" s="33" t="s">
        <v>0</v>
      </c>
      <c r="E3" s="4"/>
      <c r="F3" s="2"/>
      <c r="G3" s="2"/>
      <c r="H3" s="1"/>
    </row>
    <row r="4" spans="2:9" x14ac:dyDescent="0.4">
      <c r="B4" s="50"/>
      <c r="C4" s="34" t="s">
        <v>1</v>
      </c>
      <c r="E4" s="5"/>
      <c r="F4" s="3"/>
      <c r="G4" s="3"/>
    </row>
    <row r="5" spans="2:9" ht="15" thickBot="1" x14ac:dyDescent="0.45"/>
    <row r="6" spans="2:9" ht="15" customHeight="1" thickBot="1" x14ac:dyDescent="0.45">
      <c r="B6" s="97" t="s">
        <v>30</v>
      </c>
      <c r="C6" s="66" t="s">
        <v>7</v>
      </c>
      <c r="D6" s="90" t="s">
        <v>53</v>
      </c>
      <c r="E6" s="91"/>
      <c r="F6" s="92"/>
      <c r="G6" s="93" t="s">
        <v>38</v>
      </c>
      <c r="H6" s="68" t="s">
        <v>31</v>
      </c>
      <c r="I6" s="95" t="s">
        <v>29</v>
      </c>
    </row>
    <row r="7" spans="2:9" ht="29.6" thickBot="1" x14ac:dyDescent="0.45">
      <c r="B7" s="98"/>
      <c r="C7" s="67"/>
      <c r="D7" s="53" t="s">
        <v>25</v>
      </c>
      <c r="E7" s="54" t="s">
        <v>26</v>
      </c>
      <c r="F7" s="54" t="s">
        <v>27</v>
      </c>
      <c r="G7" s="94"/>
      <c r="H7" s="69"/>
      <c r="I7" s="96"/>
    </row>
    <row r="8" spans="2:9" ht="15" thickBot="1" x14ac:dyDescent="0.45">
      <c r="B8" s="10" t="s">
        <v>34</v>
      </c>
      <c r="C8" s="7"/>
      <c r="D8" s="20">
        <v>14.6</v>
      </c>
      <c r="E8" s="55">
        <v>1.5</v>
      </c>
      <c r="F8" s="15">
        <v>2</v>
      </c>
      <c r="G8" s="10">
        <v>1.5</v>
      </c>
      <c r="H8" s="7"/>
      <c r="I8" s="11">
        <f>SUM(I9:I17)</f>
        <v>5820</v>
      </c>
    </row>
    <row r="9" spans="2:9" x14ac:dyDescent="0.4">
      <c r="I9" s="12"/>
    </row>
    <row r="10" spans="2:9" x14ac:dyDescent="0.4">
      <c r="H10" s="9" t="s">
        <v>8</v>
      </c>
      <c r="I10" s="13">
        <f>IFERROR(VLOOKUP(H10,'Price list'!$B$7:$I$24,8,0),0)</f>
        <v>414</v>
      </c>
    </row>
    <row r="11" spans="2:9" x14ac:dyDescent="0.4">
      <c r="H11" s="9" t="s">
        <v>20</v>
      </c>
      <c r="I11" s="13">
        <f>IFERROR(VLOOKUP(H11,'Price list'!$B$7:$I$24,8,0),0)</f>
        <v>676</v>
      </c>
    </row>
    <row r="12" spans="2:9" x14ac:dyDescent="0.4">
      <c r="H12" s="9" t="s">
        <v>17</v>
      </c>
      <c r="I12" s="13">
        <f>IFERROR(VLOOKUP(H12,'Price list'!$B$7:$I$24,8,0),0)</f>
        <v>885</v>
      </c>
    </row>
    <row r="13" spans="2:9" x14ac:dyDescent="0.4">
      <c r="H13" s="9" t="s">
        <v>18</v>
      </c>
      <c r="I13" s="13">
        <f>IFERROR(VLOOKUP(H13,'Price list'!$B$7:$I$24,8,0),0)</f>
        <v>1920</v>
      </c>
    </row>
    <row r="14" spans="2:9" x14ac:dyDescent="0.4">
      <c r="H14" s="9" t="s">
        <v>19</v>
      </c>
      <c r="I14" s="13">
        <f>IFERROR(VLOOKUP(H14,'Price list'!$B$7:$I$24,8,0),0)</f>
        <v>1925</v>
      </c>
    </row>
  </sheetData>
  <sheetProtection algorithmName="SHA-512" hashValue="oW63a1kvjcoNgB2IJufTgsROT6cafp0tCxLQRicFRmeV4VADMdeZnLrx4NEqU3+kYny15s1wFT9BT3PZPK3aGw==" saltValue="vSGaZRzy06TNu4YDumBYIw==" spinCount="100000" sheet="1" objects="1"/>
  <mergeCells count="7">
    <mergeCell ref="E2:I2"/>
    <mergeCell ref="B6:B7"/>
    <mergeCell ref="C6:C7"/>
    <mergeCell ref="D6:F6"/>
    <mergeCell ref="G6:G7"/>
    <mergeCell ref="H6:H7"/>
    <mergeCell ref="I6:I7"/>
  </mergeCells>
  <hyperlinks>
    <hyperlink ref="C3" r:id="rId1" xr:uid="{12D514A7-BD5A-43F7-BE71-A07C4ACC60AF}"/>
  </hyperlinks>
  <pageMargins left="0.59055118110236227" right="0.39370078740157483" top="0.78740157480314965" bottom="0.78740157480314965" header="0.31496062992125984" footer="0.31496062992125984"/>
  <pageSetup paperSize="9" scale="86" orientation="portrait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2AEB41-A06F-4E9D-B566-AB53D1919ACE}">
          <x14:formula1>
            <xm:f>'Price list'!$B$7:$B$24</xm:f>
          </x14:formula1>
          <xm:sqref>H10:H14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4EB03-BA43-49A6-AC52-74E83B1EE72B}">
  <sheetPr>
    <pageSetUpPr fitToPage="1"/>
  </sheetPr>
  <dimension ref="B1:I14"/>
  <sheetViews>
    <sheetView zoomScale="80" zoomScaleNormal="80" workbookViewId="0">
      <selection activeCell="I6" sqref="I6:I7"/>
    </sheetView>
  </sheetViews>
  <sheetFormatPr defaultRowHeight="14.6" x14ac:dyDescent="0.4"/>
  <cols>
    <col min="1" max="1" width="1.69140625" customWidth="1"/>
    <col min="2" max="2" width="17.765625" customWidth="1"/>
    <col min="3" max="3" width="25.07421875" customWidth="1"/>
    <col min="4" max="4" width="6.765625" customWidth="1"/>
    <col min="5" max="6" width="7.765625" customWidth="1"/>
    <col min="7" max="7" width="13.84375" customWidth="1"/>
    <col min="8" max="8" width="13.23046875" customWidth="1"/>
    <col min="9" max="9" width="14.765625" customWidth="1"/>
    <col min="10" max="10" width="5.4609375" customWidth="1"/>
    <col min="11" max="11" width="6.53515625" customWidth="1"/>
    <col min="12" max="12" width="5.84375" customWidth="1"/>
    <col min="16" max="16" width="11.23046875" customWidth="1"/>
  </cols>
  <sheetData>
    <row r="1" spans="2:9" ht="18.45" x14ac:dyDescent="0.5">
      <c r="B1" s="51" t="s">
        <v>49</v>
      </c>
    </row>
    <row r="2" spans="2:9" x14ac:dyDescent="0.4">
      <c r="B2" s="50"/>
      <c r="C2" s="50"/>
      <c r="E2" s="77"/>
      <c r="F2" s="77"/>
      <c r="G2" s="77"/>
      <c r="H2" s="77"/>
      <c r="I2" s="78"/>
    </row>
    <row r="3" spans="2:9" ht="17.600000000000001" x14ac:dyDescent="0.4">
      <c r="B3" s="50"/>
      <c r="C3" s="33" t="s">
        <v>0</v>
      </c>
      <c r="E3" s="4"/>
      <c r="F3" s="2"/>
      <c r="G3" s="2"/>
      <c r="H3" s="1"/>
    </row>
    <row r="4" spans="2:9" x14ac:dyDescent="0.4">
      <c r="B4" s="50"/>
      <c r="C4" s="34" t="s">
        <v>1</v>
      </c>
      <c r="E4" s="5"/>
      <c r="F4" s="3"/>
      <c r="G4" s="3"/>
    </row>
    <row r="5" spans="2:9" ht="15" thickBot="1" x14ac:dyDescent="0.45"/>
    <row r="6" spans="2:9" ht="15" customHeight="1" thickBot="1" x14ac:dyDescent="0.45">
      <c r="B6" s="97" t="s">
        <v>30</v>
      </c>
      <c r="C6" s="68" t="s">
        <v>7</v>
      </c>
      <c r="D6" s="100" t="s">
        <v>53</v>
      </c>
      <c r="E6" s="101"/>
      <c r="F6" s="102"/>
      <c r="G6" s="93" t="s">
        <v>38</v>
      </c>
      <c r="H6" s="66" t="s">
        <v>31</v>
      </c>
      <c r="I6" s="68" t="s">
        <v>29</v>
      </c>
    </row>
    <row r="7" spans="2:9" ht="29.6" thickBot="1" x14ac:dyDescent="0.45">
      <c r="B7" s="99"/>
      <c r="C7" s="69"/>
      <c r="D7" s="52" t="s">
        <v>25</v>
      </c>
      <c r="E7" s="18" t="s">
        <v>26</v>
      </c>
      <c r="F7" s="18" t="s">
        <v>27</v>
      </c>
      <c r="G7" s="94"/>
      <c r="H7" s="67"/>
      <c r="I7" s="69"/>
    </row>
    <row r="8" spans="2:9" ht="15" thickBot="1" x14ac:dyDescent="0.45">
      <c r="B8" s="10" t="s">
        <v>35</v>
      </c>
      <c r="C8" s="14"/>
      <c r="D8" s="15">
        <v>12.3</v>
      </c>
      <c r="E8" s="19">
        <v>1.5</v>
      </c>
      <c r="F8" s="20">
        <v>2</v>
      </c>
      <c r="G8" s="56">
        <v>1.5</v>
      </c>
      <c r="H8" s="14"/>
      <c r="I8" s="11">
        <f>SUM(I9:I17)</f>
        <v>5332</v>
      </c>
    </row>
    <row r="9" spans="2:9" x14ac:dyDescent="0.4">
      <c r="H9" s="16"/>
      <c r="I9" s="12"/>
    </row>
    <row r="10" spans="2:9" x14ac:dyDescent="0.4">
      <c r="H10" s="9" t="s">
        <v>10</v>
      </c>
      <c r="I10" s="13">
        <f>IFERROR(VLOOKUP(H10,'Price list'!$B$7:$I$24,8,0),0)</f>
        <v>630</v>
      </c>
    </row>
    <row r="11" spans="2:9" x14ac:dyDescent="0.4">
      <c r="H11" s="9" t="s">
        <v>24</v>
      </c>
      <c r="I11" s="13">
        <f>IFERROR(VLOOKUP(H11,'Price list'!$B$7:$I$24,8,0),0)</f>
        <v>1062</v>
      </c>
    </row>
    <row r="12" spans="2:9" x14ac:dyDescent="0.4">
      <c r="H12" s="9" t="s">
        <v>13</v>
      </c>
      <c r="I12" s="13">
        <f>IFERROR(VLOOKUP(H12,'Price list'!$B$7:$I$24,8,0),0)</f>
        <v>676</v>
      </c>
    </row>
    <row r="13" spans="2:9" x14ac:dyDescent="0.4">
      <c r="H13" s="9" t="s">
        <v>14</v>
      </c>
      <c r="I13" s="13">
        <f>IFERROR(VLOOKUP(H13,'Price list'!$B$7:$I$24,8,0),0)</f>
        <v>2484</v>
      </c>
    </row>
    <row r="14" spans="2:9" x14ac:dyDescent="0.4">
      <c r="H14" s="9" t="s">
        <v>11</v>
      </c>
      <c r="I14" s="13">
        <f>IFERROR(VLOOKUP(H14,'Price list'!$B$7:$I$24,8,0),0)</f>
        <v>480</v>
      </c>
    </row>
  </sheetData>
  <sheetProtection algorithmName="SHA-512" hashValue="Zq6jxBZpzF7jOgK8bPYMTSIlq/BLwlfgAE+I7pR1FJEgo8cpf0VKGetOCtB8wI+oA3F2mDVSdP73zPIMj2+ENA==" saltValue="wr62h3OowyydqdjOo1LKMw==" spinCount="100000" sheet="1" objects="1"/>
  <mergeCells count="7">
    <mergeCell ref="E2:I2"/>
    <mergeCell ref="B6:B7"/>
    <mergeCell ref="C6:C7"/>
    <mergeCell ref="D6:F6"/>
    <mergeCell ref="G6:G7"/>
    <mergeCell ref="H6:H7"/>
    <mergeCell ref="I6:I7"/>
  </mergeCells>
  <phoneticPr fontId="5" type="noConversion"/>
  <hyperlinks>
    <hyperlink ref="C3" r:id="rId1" xr:uid="{F8D60373-A537-4A2F-B374-526B8293F3B5}"/>
  </hyperlinks>
  <pageMargins left="0.59055118110236227" right="0.39370078740157483" top="0.78740157480314965" bottom="0.78740157480314965" header="0.31496062992125984" footer="0.31496062992125984"/>
  <pageSetup paperSize="9" scale="87" orientation="portrait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DEC55A-80CD-40A7-83C4-4E88A29C192E}">
          <x14:formula1>
            <xm:f>'Price list'!$B$7:$B$24</xm:f>
          </x14:formula1>
          <xm:sqref>H10:H14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ACF19-38F3-4B39-82AE-475F380698BC}">
  <sheetPr>
    <pageSetUpPr fitToPage="1"/>
  </sheetPr>
  <dimension ref="B1:I16"/>
  <sheetViews>
    <sheetView zoomScale="80" zoomScaleNormal="80" workbookViewId="0">
      <selection activeCell="G8" sqref="G8"/>
    </sheetView>
  </sheetViews>
  <sheetFormatPr defaultRowHeight="14.6" x14ac:dyDescent="0.4"/>
  <cols>
    <col min="1" max="1" width="1.69140625" customWidth="1"/>
    <col min="2" max="2" width="17.765625" customWidth="1"/>
    <col min="3" max="3" width="25.07421875" customWidth="1"/>
    <col min="4" max="4" width="6.765625" customWidth="1"/>
    <col min="5" max="6" width="7.765625" customWidth="1"/>
    <col min="7" max="7" width="13.84375" customWidth="1"/>
    <col min="8" max="8" width="13.23046875" customWidth="1"/>
    <col min="9" max="9" width="14.765625" customWidth="1"/>
    <col min="10" max="10" width="5.4609375" customWidth="1"/>
    <col min="11" max="11" width="6.53515625" customWidth="1"/>
    <col min="12" max="12" width="5.84375" customWidth="1"/>
    <col min="16" max="16" width="11.23046875" customWidth="1"/>
  </cols>
  <sheetData>
    <row r="1" spans="2:9" ht="18.45" x14ac:dyDescent="0.5">
      <c r="B1" s="108" t="s">
        <v>48</v>
      </c>
      <c r="C1" s="109"/>
      <c r="D1" s="109"/>
      <c r="E1" s="109"/>
      <c r="F1" s="109"/>
      <c r="G1" s="109"/>
      <c r="H1" s="109"/>
      <c r="I1" s="109"/>
    </row>
    <row r="2" spans="2:9" x14ac:dyDescent="0.4">
      <c r="B2" s="110"/>
      <c r="C2" s="110"/>
      <c r="D2" s="109"/>
      <c r="E2" s="111"/>
      <c r="F2" s="111"/>
      <c r="G2" s="111"/>
      <c r="H2" s="111"/>
      <c r="I2" s="112"/>
    </row>
    <row r="3" spans="2:9" ht="17.600000000000001" x14ac:dyDescent="0.4">
      <c r="B3" s="110"/>
      <c r="C3" s="113" t="s">
        <v>0</v>
      </c>
      <c r="D3" s="109"/>
      <c r="E3" s="114"/>
      <c r="F3" s="115"/>
      <c r="G3" s="115"/>
      <c r="H3" s="116"/>
      <c r="I3" s="109"/>
    </row>
    <row r="4" spans="2:9" x14ac:dyDescent="0.4">
      <c r="B4" s="110"/>
      <c r="C4" s="117" t="s">
        <v>1</v>
      </c>
      <c r="D4" s="109"/>
      <c r="E4" s="118"/>
      <c r="F4" s="119"/>
      <c r="G4" s="119"/>
      <c r="H4" s="109"/>
      <c r="I4" s="109"/>
    </row>
    <row r="5" spans="2:9" ht="15" thickBot="1" x14ac:dyDescent="0.45">
      <c r="B5" s="109"/>
      <c r="C5" s="109"/>
      <c r="D5" s="109"/>
      <c r="E5" s="109"/>
      <c r="F5" s="109"/>
      <c r="G5" s="109"/>
      <c r="H5" s="109"/>
      <c r="I5" s="109"/>
    </row>
    <row r="6" spans="2:9" ht="15" customHeight="1" thickBot="1" x14ac:dyDescent="0.45">
      <c r="B6" s="120" t="s">
        <v>30</v>
      </c>
      <c r="C6" s="121" t="s">
        <v>7</v>
      </c>
      <c r="D6" s="122" t="s">
        <v>53</v>
      </c>
      <c r="E6" s="123"/>
      <c r="F6" s="124"/>
      <c r="G6" s="125" t="s">
        <v>38</v>
      </c>
      <c r="H6" s="121" t="s">
        <v>31</v>
      </c>
      <c r="I6" s="121" t="s">
        <v>29</v>
      </c>
    </row>
    <row r="7" spans="2:9" ht="29.6" thickBot="1" x14ac:dyDescent="0.45">
      <c r="B7" s="126"/>
      <c r="C7" s="127"/>
      <c r="D7" s="128" t="s">
        <v>25</v>
      </c>
      <c r="E7" s="128" t="s">
        <v>26</v>
      </c>
      <c r="F7" s="128" t="s">
        <v>27</v>
      </c>
      <c r="G7" s="129"/>
      <c r="H7" s="127"/>
      <c r="I7" s="127"/>
    </row>
    <row r="8" spans="2:9" ht="15" thickBot="1" x14ac:dyDescent="0.45">
      <c r="B8" s="130" t="s">
        <v>36</v>
      </c>
      <c r="C8" s="131"/>
      <c r="D8" s="132">
        <v>16.5</v>
      </c>
      <c r="E8" s="133">
        <v>1.5</v>
      </c>
      <c r="F8" s="134">
        <v>2</v>
      </c>
      <c r="G8" s="130">
        <v>1.5</v>
      </c>
      <c r="H8" s="131"/>
      <c r="I8" s="135">
        <f>SUM(I9:I17)</f>
        <v>9327</v>
      </c>
    </row>
    <row r="9" spans="2:9" x14ac:dyDescent="0.4">
      <c r="B9" s="109"/>
      <c r="C9" s="109"/>
      <c r="D9" s="109"/>
      <c r="E9" s="109"/>
      <c r="F9" s="109"/>
      <c r="G9" s="109"/>
      <c r="H9" s="109"/>
      <c r="I9" s="136"/>
    </row>
    <row r="10" spans="2:9" x14ac:dyDescent="0.4">
      <c r="B10" s="109"/>
      <c r="C10" s="109"/>
      <c r="D10" s="109"/>
      <c r="E10" s="109"/>
      <c r="F10" s="109"/>
      <c r="G10" s="109"/>
      <c r="H10" s="137" t="s">
        <v>10</v>
      </c>
      <c r="I10" s="138">
        <f>IFERROR(VLOOKUP(H10,'Price list'!$B$7:$I$24,8,0),0)</f>
        <v>630</v>
      </c>
    </row>
    <row r="11" spans="2:9" x14ac:dyDescent="0.4">
      <c r="B11" s="109"/>
      <c r="C11" s="109"/>
      <c r="D11" s="109"/>
      <c r="E11" s="109"/>
      <c r="F11" s="109"/>
      <c r="G11" s="109"/>
      <c r="H11" s="137" t="s">
        <v>15</v>
      </c>
      <c r="I11" s="138">
        <f>IFERROR(VLOOKUP(H11,'Price list'!$B$7:$I$24,8,0),0)</f>
        <v>1800</v>
      </c>
    </row>
    <row r="12" spans="2:9" x14ac:dyDescent="0.4">
      <c r="B12" s="109"/>
      <c r="C12" s="109"/>
      <c r="D12" s="109"/>
      <c r="E12" s="109"/>
      <c r="F12" s="109"/>
      <c r="G12" s="109"/>
      <c r="H12" s="137" t="s">
        <v>16</v>
      </c>
      <c r="I12" s="138">
        <f>IFERROR(VLOOKUP(H12,'Price list'!$B$7:$I$24,8,0),0)</f>
        <v>1620</v>
      </c>
    </row>
    <row r="13" spans="2:9" x14ac:dyDescent="0.4">
      <c r="B13" s="109"/>
      <c r="C13" s="109"/>
      <c r="D13" s="109"/>
      <c r="E13" s="109"/>
      <c r="F13" s="109"/>
      <c r="G13" s="109"/>
      <c r="H13" s="137" t="s">
        <v>21</v>
      </c>
      <c r="I13" s="138">
        <f>IFERROR(VLOOKUP(H13,'Price list'!$B$7:$I$24,8,0),0)</f>
        <v>1908</v>
      </c>
    </row>
    <row r="14" spans="2:9" x14ac:dyDescent="0.4">
      <c r="B14" s="109"/>
      <c r="C14" s="109"/>
      <c r="D14" s="109"/>
      <c r="E14" s="109"/>
      <c r="F14" s="109"/>
      <c r="G14" s="109"/>
      <c r="H14" s="137" t="s">
        <v>14</v>
      </c>
      <c r="I14" s="138">
        <f>IFERROR(VLOOKUP(H14,'Price list'!$B$7:$I$24,8,0),0)</f>
        <v>2484</v>
      </c>
    </row>
    <row r="15" spans="2:9" x14ac:dyDescent="0.4">
      <c r="B15" s="109"/>
      <c r="C15" s="109"/>
      <c r="D15" s="109"/>
      <c r="E15" s="109"/>
      <c r="F15" s="109"/>
      <c r="G15" s="109"/>
      <c r="H15" s="137" t="s">
        <v>17</v>
      </c>
      <c r="I15" s="138">
        <f>IFERROR(VLOOKUP(H15,'Price list'!$B$7:$I$24,8,0),0)</f>
        <v>885</v>
      </c>
    </row>
    <row r="16" spans="2:9" x14ac:dyDescent="0.4">
      <c r="B16" s="109"/>
      <c r="C16" s="109"/>
      <c r="D16" s="109"/>
      <c r="E16" s="109"/>
      <c r="F16" s="109"/>
      <c r="G16" s="109"/>
      <c r="H16" s="109"/>
      <c r="I16" s="109"/>
    </row>
  </sheetData>
  <sheetProtection algorithmName="SHA-512" hashValue="13VaaT4FsXyAsTI4l+cspWiowqhKOKHqsNzE4EHksqi/vcqG/9yQhKnOrB0RcxpFmMHkxavqWllbMNiMl+PtJg==" saltValue="6Y5504kvqI0Z1H0yY9u3BA==" spinCount="100000" sheet="1" objects="1"/>
  <mergeCells count="7">
    <mergeCell ref="E2:I2"/>
    <mergeCell ref="B6:B7"/>
    <mergeCell ref="C6:C7"/>
    <mergeCell ref="D6:F6"/>
    <mergeCell ref="G6:G7"/>
    <mergeCell ref="H6:H7"/>
    <mergeCell ref="I6:I7"/>
  </mergeCells>
  <hyperlinks>
    <hyperlink ref="C3" r:id="rId1" xr:uid="{A6C861D2-60A3-455B-8A9F-C1A5F3267F75}"/>
  </hyperlinks>
  <pageMargins left="0.59055118110236227" right="0.39370078740157483" top="0.78740157480314965" bottom="0.78740157480314965" header="0.31496062992125984" footer="0.31496062992125984"/>
  <pageSetup paperSize="9" scale="87" orientation="portrait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F0AE70A-EF58-48BB-8541-B28E418351F3}">
          <x14:formula1>
            <xm:f>'Price list'!$B$7:$B$24</xm:f>
          </x14:formula1>
          <xm:sqref>H10:H15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6</vt:i4>
      </vt:variant>
    </vt:vector>
  </HeadingPairs>
  <TitlesOfParts>
    <vt:vector size="12" baseType="lpstr">
      <vt:lpstr>Price list</vt:lpstr>
      <vt:lpstr>SET 1</vt:lpstr>
      <vt:lpstr>SET 2</vt:lpstr>
      <vt:lpstr>SET 3</vt:lpstr>
      <vt:lpstr>SET 4</vt:lpstr>
      <vt:lpstr>SET 5</vt:lpstr>
      <vt:lpstr>'Price list'!Oblasť_tlače</vt:lpstr>
      <vt:lpstr>'SET 1'!Oblasť_tlače</vt:lpstr>
      <vt:lpstr>'SET 2'!Oblasť_tlače</vt:lpstr>
      <vt:lpstr>'SET 3'!Oblasť_tlače</vt:lpstr>
      <vt:lpstr>'SET 4'!Oblasť_tlače</vt:lpstr>
      <vt:lpstr>'SET 5'!Oblasť_tlače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Janko Hrasko</cp:lastModifiedBy>
  <cp:lastPrinted>2023-04-15T22:44:04Z</cp:lastPrinted>
  <dcterms:created xsi:type="dcterms:W3CDTF">2023-01-08T12:04:15Z</dcterms:created>
  <dcterms:modified xsi:type="dcterms:W3CDTF">2023-04-15T22:45:10Z</dcterms:modified>
</cp:coreProperties>
</file>